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ETAPA Č3_SO001" sheetId="1" r:id="rId1"/>
    <sheet name="ETAPA Č3_SO002" sheetId="2" r:id="rId2"/>
    <sheet name="ETAPA Č3_SO101_SO101.1" sheetId="3" r:id="rId3"/>
    <sheet name="ETAPA Č3_SO101_SO101.2" sheetId="4" r:id="rId4"/>
    <sheet name="ETAPA Č3_SO101_SO101.3" sheetId="5" r:id="rId5"/>
    <sheet name="ETAPA Č3_SO101_SO101.4" sheetId="6" r:id="rId6"/>
    <sheet name="ETAPA Č3_SO104" sheetId="7" r:id="rId7"/>
    <sheet name="ETAPA Č3_SO105" sheetId="8" r:id="rId8"/>
    <sheet name="ETAPA Č3_SO106_SO106.1" sheetId="9" r:id="rId9"/>
    <sheet name="ETAPA Č3_SO301" sheetId="10" r:id="rId10"/>
    <sheet name="ETAPA Č3_SO801" sheetId="11" r:id="rId11"/>
  </sheets>
  <definedNames/>
  <calcPr/>
  <webPublishing/>
</workbook>
</file>

<file path=xl/sharedStrings.xml><?xml version="1.0" encoding="utf-8"?>
<sst xmlns="http://schemas.openxmlformats.org/spreadsheetml/2006/main" count="1964" uniqueCount="527">
  <si>
    <t>ASPE10</t>
  </si>
  <si>
    <t>S</t>
  </si>
  <si>
    <t>Firma: ÚDRŽBA SILNIC Královéhradeckého kraje a.s.</t>
  </si>
  <si>
    <t>Soupis prací objektu</t>
  </si>
  <si>
    <t xml:space="preserve">Stavba: </t>
  </si>
  <si>
    <t>36547c</t>
  </si>
  <si>
    <t>III/30011 Dvůr Králové nad Labem – Zálesí – Doubravice, 3. etapa (km 3,300 – 4,759)_04012022_neocen.</t>
  </si>
  <si>
    <t>O</t>
  </si>
  <si>
    <t>Objekt:</t>
  </si>
  <si>
    <t>ETAPA Č3</t>
  </si>
  <si>
    <t>km 3,300 - 4,759</t>
  </si>
  <si>
    <t>O1</t>
  </si>
  <si>
    <t>Rozpočet:</t>
  </si>
  <si>
    <t>0,00</t>
  </si>
  <si>
    <t>15,00</t>
  </si>
  <si>
    <t>21,00</t>
  </si>
  <si>
    <t>3</t>
  </si>
  <si>
    <t>2</t>
  </si>
  <si>
    <t>SO001</t>
  </si>
  <si>
    <t>VŠEOBECNÉ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</si>
  <si>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</si>
  <si>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</si>
  <si>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</si>
  <si>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</si>
  <si>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</si>
  <si>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</si>
  <si>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</si>
  <si>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</si>
  <si>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</si>
  <si>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</si>
  <si>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</si>
  <si>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</si>
  <si>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</si>
  <si>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</si>
  <si>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</si>
  <si>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</si>
  <si>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</si>
  <si>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</si>
  <si>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</si>
  <si>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</si>
  <si>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</si>
  <si>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</si>
  <si>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</si>
  <si>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</si>
  <si>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</si>
  <si>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škodám na okolních pozemcích a objektech.   
Délka stavby 1,459 km.   
Pevná cena</t>
  </si>
  <si>
    <t>VV</t>
  </si>
  <si>
    <t>1=1,000 [A]</t>
  </si>
  <si>
    <t>TS</t>
  </si>
  <si>
    <t>zahrnuje veškeré náklady spojené s objednatelem požadovanými zařízeními</t>
  </si>
  <si>
    <t>02811</t>
  </si>
  <si>
    <t>PRŮZKUMNÉ PRÁCE GEOTECHNICKÉ NA POVRCHU</t>
  </si>
  <si>
    <t>Zajištění a zdokumentování stávajícího stavu zástavby a objektů, které mohou být dotčeny stavbou před započetím, v průběhu a na konci stavebních prací.    
Délka stavby 1,459 km.   
Pevná cena</t>
  </si>
  <si>
    <t>zahrnuje veškeré náklady spojené s objednatelem požadovanými pracemi</t>
  </si>
  <si>
    <t>02943</t>
  </si>
  <si>
    <t>OSTATNÍ POŽADAVKY - VYPRACOVÁNÍ RDS</t>
  </si>
  <si>
    <t>SOUBOR</t>
  </si>
  <si>
    <t>Realizační dokumentace stavby (4x tištěné paré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Odsouhlasí správce stavby. Havarijní plán a protipovodňový plán (2x tištěné paré). Pro mosty také spravování Plánu údržby mostu.  
Zadavatel poskytne otevřený formát *.dwg.   
Délka stavby 1,459 km.   
Pevná cena</t>
  </si>
  <si>
    <t>02944</t>
  </si>
  <si>
    <t>OSTAT POŽADAVKY - DOKUMENTACE SKUTEČ PROVEDENÍ V DIGIT FORMĚ</t>
  </si>
  <si>
    <t>Zaměření skutečného provedení díla ke kolaudaci stavby.   
3x tištěné paré + 1x CD   
Délka stavby 1,459 km.   
Pevná cena</t>
  </si>
  <si>
    <t>02945</t>
  </si>
  <si>
    <t>OSTAT POŽADAVKY - GEOMETRICKÝ PLÁN</t>
  </si>
  <si>
    <t>Geometrický plán pro majetkové vypořádání vlastnických vztahů, potvrzený katastrálním úřadem.   
12x tiskem   
Délka stavby 1,459 km.   
Pevná cena</t>
  </si>
  <si>
    <t>položka zahrnuje:  
- přípravu podkladů, podání žádosti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</si>
  <si>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02946</t>
  </si>
  <si>
    <t>OSTAT POŽADAVKY - FOTODOKUMENTACE</t>
  </si>
  <si>
    <t>1x měsíčně sada barevných fotografií v tištěné i elektronické formě   
3x závěrečná fotodokumentace v albu s popisem v tištěné i elektronické podobě   
Délka stavby 1,459 km. 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</si>
  <si>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</si>
  <si>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7</t>
  </si>
  <si>
    <t>02950</t>
  </si>
  <si>
    <t>OSTATNÍ POŽADAVKY - POSUDKY, KONTROLY, REVIZNÍ ZPRÁVY</t>
  </si>
  <si>
    <t>PASPORTIZACE OBJEKTŮ PŘED STAVBOU  
délka stavby 1,459 km. pevná cena</t>
  </si>
  <si>
    <t>8</t>
  </si>
  <si>
    <t>02991</t>
  </si>
  <si>
    <t>OSTATNÍ POŽADAVKY - INFORMAČNÍ TABULE</t>
  </si>
  <si>
    <t>KUS</t>
  </si>
  <si>
    <t>Náklady na zřízení informační tabule (1ks na celou stavbu) s údaji o stavbě s textem dle vzoru objednatele IROP, včetně kotvení. Po ukončení stavby odstranění.   
Pevná cena.</t>
  </si>
  <si>
    <t>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</si>
  <si>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</si>
  <si>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03350</t>
  </si>
  <si>
    <t>SLUŽBY ZAJIŠŤUJÍCÍ REGUL, PŘEVED A OCHRANU VEŘEJ DOPRAVY</t>
  </si>
  <si>
    <t>náklady spojené se zajištěním náhradní autobusové dopravy  
PEVNÁ CENA</t>
  </si>
  <si>
    <t>zahrnuje objednatelem povolené náklady na služby pro zhotovitele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</si>
  <si>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</si>
  <si>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</si>
  <si>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lávek, nájezdů,...   
Trasy pro pěší v souladu s vyhl. č. 398/2009 Sb., o obecných technických požadavcích zabezpečujících bezbariérové užívání staveb.   
Po dobu realizace stavby zajištěn přístup k objektům pro požární techniku, policii, záchranné služby.   
Délka stavby 1,459 km.   
Pevná cena</t>
  </si>
  <si>
    <t>zahrnuje objednatelem povolené náklady na požadovaná zařízení zhotovitele</t>
  </si>
  <si>
    <t>SO002</t>
  </si>
  <si>
    <t>KÁCENÍ</t>
  </si>
  <si>
    <t>Zemní práce</t>
  </si>
  <si>
    <t>112018</t>
  </si>
  <si>
    <t>KÁCENÍ STROMŮ D KMENE DO 0,5M S ODSTRANĚNÍM PAŘEZŮ, ODVOZ NA SKLÁDKU DODAVATELE</t>
  </si>
  <si>
    <t>viz. příloha D1.9</t>
  </si>
  <si>
    <t>44=44,000 [A]</t>
  </si>
  <si>
    <t>Kácení stromů se měří v [ks] poražených stromů (průměr stromů se měří v místě řezu)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</si>
  <si>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112028</t>
  </si>
  <si>
    <t>KÁCENÍ STROMŮ D KMENE DO 0,9M S ODSTRANĚNÍM PAŘEZŮ, ODVOZ NA SKLÁDKU DODAVATELE</t>
  </si>
  <si>
    <t>viz příloha D1.9</t>
  </si>
  <si>
    <t>3=3,000 [A]</t>
  </si>
  <si>
    <t>112048</t>
  </si>
  <si>
    <t>KÁCENÍ STROMŮ D KMENE DO 0,3M S ODSTRANĚNÍM PAŘEZŮ, ODVOZ NA SKLÁDKU DODAVATELE</t>
  </si>
  <si>
    <t>27=27,000 [A]</t>
  </si>
  <si>
    <t>11243</t>
  </si>
  <si>
    <t>ÚPRAVA STROMŮ D PŘES 0,9M ŘEZEM VĚTVÍ</t>
  </si>
  <si>
    <t>ořezání ponechaných stromů v blízkosti komunikace 
5=5,000 [A]</t>
  </si>
  <si>
    <t>zahrnuje odřezání větví 1 ks stromu přesahujících do komunikace bez ohledu na způsob a použitou mechanizaci (např. plošina), bez ohledu na počet větví   
zahrnuje všechna opatření související se silničním provozem (např. provizorní dopravní značení)  
zahrnuje odvoz a likvidaci vyzískaného materiálu dle pokynů zadávací dokumentace</t>
  </si>
  <si>
    <t>SO101</t>
  </si>
  <si>
    <t>SILNICE III/30011</t>
  </si>
  <si>
    <t>O2</t>
  </si>
  <si>
    <t>SO101.1</t>
  </si>
  <si>
    <t>KOMUNIKACE</t>
  </si>
  <si>
    <t>014112</t>
  </si>
  <si>
    <t>POPLATKY ZA SKLÁDKU TYP S-IO (INERTNÍ ODPAD)</t>
  </si>
  <si>
    <t>T</t>
  </si>
  <si>
    <t>ZEMINA  
viz. pol. 12922, 12931</t>
  </si>
  <si>
    <t>(1380*0,1+708*0,25)*1,9=598,500 [A]</t>
  </si>
  <si>
    <t>zahrnuje veškeré poplatky provozovateli skládky související s uložením odpadu na skládce.</t>
  </si>
  <si>
    <t>113728</t>
  </si>
  <si>
    <t>FRÉZOVÁNÍ ZPEVNĚNÝCH PLOCH ASFALTOVÝCH, ODVOZ NA SKLÁDKU DODAVATELE</t>
  </si>
  <si>
    <t>M3</t>
  </si>
  <si>
    <t>Plošné frézování asfaltobetonového souvrství.    
Zhotovitel v ceně zohlední možnost zpětného využití vyfrézovaného materiálu na stavbě   
Včetně odvozu a uložení na skládku dodavatele</t>
  </si>
  <si>
    <t>frézování celoplošné 
konstrukce B/B1 tl. 5 cm 
7910*0,05=395,500 [B] 
KONSTRUKCE C TL. 5 cm 
480*0,05=24,000 [C] 
sjezdy tl. 5 cm 
(20+20+45+6+5+5)*0,05=5,050 [D] 
Celkem: B+C+D=424,550 [E]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</si>
  <si>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</si>
  <si>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12922</t>
  </si>
  <si>
    <t>ČIŠTĚNÍ KRAJNIC OD NÁNOSU TL. DO 100MM</t>
  </si>
  <si>
    <t>M2</t>
  </si>
  <si>
    <t>viz. přílohy D1, pročištění stávajících krajnic od nánosů, vč. odvozu na skládku a uložení na skládku, poplatek za skládku v položce 014111</t>
  </si>
  <si>
    <t>šířka 0,5 m 
(délka komunikace * 2 okraje - délka sjezdu a křižovatek)* šířka 
(1459*2-158)*0,5=1 380,000 [A]</t>
  </si>
  <si>
    <t>- vodorovná a svislá doprava, přemístění, přeložení, manipulace s výkopkem a uložení na skládku (bez poplatku)</t>
  </si>
  <si>
    <t>12931</t>
  </si>
  <si>
    <t>ČIŠTĚNÍ PŘÍKOPŮ OD NÁNOSU DO 0,25M3/M</t>
  </si>
  <si>
    <t>M</t>
  </si>
  <si>
    <t>viz. přílohy D1, pročištění stávajících příkopů od nánosů, vč. odvozu na skládku a uložení na skládku, poplatek za skládku v položce 014111</t>
  </si>
  <si>
    <t>vpravo km 3,300 - 4,008 
708=708,000 [E]</t>
  </si>
  <si>
    <t>173103</t>
  </si>
  <si>
    <t>ZEMNÍ KRAJNICE A DOSYPÁVKY SE ZHUT DO 100% PS</t>
  </si>
  <si>
    <t>viz. přílohy D1 - vhodný materiál dle ČSN 72 1002</t>
  </si>
  <si>
    <t>krajnice 
(délka * průměrná plocha) 
6045*0,15=906,750 [A] 
za obrubou 
(délka * průměrná plocha) 
309*0,15=46,350 [B] 
Celkem: A+B=953,100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</si>
  <si>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</si>
  <si>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18232</t>
  </si>
  <si>
    <t>ROZPROSTŘENÍ ORNICE V ROVINĚ V TL DO 0,15M</t>
  </si>
  <si>
    <t>ohumusování za obrubou šířky 0,25 m 
délka obruby * šířka 
309*0,25=77,250 [A]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</si>
  <si>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</si>
  <si>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</si>
  <si>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</si>
  <si>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</si>
  <si>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Základy</t>
  </si>
  <si>
    <t>212045</t>
  </si>
  <si>
    <t>TRATIVODY KOMPLET Z TRUB NEKOV DN DO 200MM, RÝHA TŘ I</t>
  </si>
  <si>
    <t>DN160  
viz. přílohy D1</t>
  </si>
  <si>
    <t>vpravo 
309=309,000 [B]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</si>
  <si>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</si>
  <si>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Komunikace</t>
  </si>
  <si>
    <t>56330</t>
  </si>
  <si>
    <t>VOZOVKOVÉ VRSTVY ZE ŠTĚRKODRTI</t>
  </si>
  <si>
    <t>vyrovnání nezpevněných sjezdů  
viz příloha D1</t>
  </si>
  <si>
    <t>prům tl. 0,15 
(30+25+20+16+14+28+25+17+16+3+5+10+15+5+16+8)*0,15=37,950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</si>
  <si>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</si>
  <si>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11</t>
  </si>
  <si>
    <t>567544</t>
  </si>
  <si>
    <t>VRST PRO OBNOVU A OPR RECYK ZA STUD CEM A ASF EM TL DO 200MM</t>
  </si>
  <si>
    <t>RS CA tl. 180 mm vč požadované reprofilace a vč dovozu chybějícího materiálu v překopech z meziskládky  
viz. přílohy D1</t>
  </si>
  <si>
    <t>III/30011 
KONSTRUKCE B / B1 
7910=7 910,000 [A] 
PŘESAH PO STRANÁCH VOZOVKY 
(délka * šířka * počet stran) 
1459*0,35*2=1 021,300 [B] 
Celkem: A+B=8 931,300 [C]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</si>
  <si>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</si>
  <si>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12</t>
  </si>
  <si>
    <t>56932</t>
  </si>
  <si>
    <t>ZPEVNĚNÍ KRAJNIC ZE ŠTĚRKODRTI TL. DO 100MM</t>
  </si>
  <si>
    <t>viz přílohy D1  
štěrkodrť 0/22 tř. B</t>
  </si>
  <si>
    <t>šířka 0,75 m 
(délka komunikace * 2 okraje - délka obrub - délka sjezdu a křižovatek)* šířka 
(1459*2-309-140)*0,75=1 851,750 [A]</t>
  </si>
  <si>
    <t>- dodání kameniva předepsané kvality a zrnitosti  
- rozprostření a zhutnění vrstvy v předepsané tloušťce  
- zřízení vrstvy bez rozlišení šířky, pokládání vrstvy po etapách</t>
  </si>
  <si>
    <t>13</t>
  </si>
  <si>
    <t>572123</t>
  </si>
  <si>
    <t>INFILTRAČNÍ POSTŘIK Z EMULZE DO 1,0KG/M2</t>
  </si>
  <si>
    <t>viz. přílohy D1</t>
  </si>
  <si>
    <t>na vrstvu recyklace 0,6 kg/m2 
8931,3=8 931,300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</si>
  <si>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</si>
  <si>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14</t>
  </si>
  <si>
    <t>572213</t>
  </si>
  <si>
    <t>SPOJOVACÍ POSTŘIK Z EMULZE DO 0,5KG/M2</t>
  </si>
  <si>
    <t>viz. příloha D1</t>
  </si>
  <si>
    <t>na podkladní vrstvu 0,3 kg/m2 
8215,26+480=8 695,260 [A]</t>
  </si>
  <si>
    <t>15</t>
  </si>
  <si>
    <t>57475</t>
  </si>
  <si>
    <t>VOZOVKOVÉ VÝZTUŽNÉ VRSTVY Z GEOMŘÍŽOVINY</t>
  </si>
  <si>
    <t>viz přílohy D1</t>
  </si>
  <si>
    <t>(délka * šířka * počet vrstev) 
pracovní spáry KU 
(25)*2*2=100,000 [A] 
pracovní spáry etapy 
(6)*2*2=24,000 [B] 
Celkem: A+B=124,000 [C]</t>
  </si>
  <si>
    <t>- dodání geomříže v požadované kvalitě a v množství včetně přesahů (přesahy započteny v jednotkové ceně)  
- očištění podkladu  
- pokládka geomříže dle předepsaného technologického předpisu</t>
  </si>
  <si>
    <t>16</t>
  </si>
  <si>
    <t>574A34</t>
  </si>
  <si>
    <t>ASFALTOVÝ BETON PRO OBRUSNÉ VRSTVY ACO 11+, 11S TL. 40MM</t>
  </si>
  <si>
    <t>viz. přílohy D1, vč.zatěsnění spár a jejich řezání, zálivek a předtěsnění spár</t>
  </si>
  <si>
    <t>III/30011 
KONSTRUKCE B / B1 
14076=14 076,000 [B] 
KONSTRUKCE C 
480=480,000 [C] 
SJEZDY 
20+20+45+6+5+5=101,000 [D] 
Celkem: B+C+D=14 657,000 [E]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</si>
  <si>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</si>
  <si>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17</t>
  </si>
  <si>
    <t>574E46</t>
  </si>
  <si>
    <t>ASFALTOVÝ BETON PRO PODKLADNÍ VRSTVY ACP 16+, 16S TL. 50MM</t>
  </si>
  <si>
    <t>III/30011 
KONSTRUKCE B / B1 
7910=7 910,000 [A] 
ROZŠÍŘENÍ NA KRAJI 
(délka * šířka * 2) 
1459*0,07*2=204,260 [B] 
SJEZDY 
20+20+45+6+5+5=101,000 [D] 
Celkem: A+B+D=8 215,260 [E]</t>
  </si>
  <si>
    <t>18</t>
  </si>
  <si>
    <t>574E66</t>
  </si>
  <si>
    <t>ASFALTOVÝ BETON PRO PODKLADNÍ VRSTVY ACP 16+, 16S TL. 70MM</t>
  </si>
  <si>
    <t>III/30011 
KONSTRUKCE C 
480=480,000 [C]</t>
  </si>
  <si>
    <t>Potrubí</t>
  </si>
  <si>
    <t>20</t>
  </si>
  <si>
    <t>87433</t>
  </si>
  <si>
    <t>POTRUBÍ Z TRUB PLASTOVÝCH ODPADNÍCH DN DO 150MM</t>
  </si>
  <si>
    <t>viz. přílohy D1  
UV přípojky komplet včetně obsypu a podkladu</t>
  </si>
  <si>
    <t>délky 
vpravo km 4,500 + 4,550 + 4,602 + 4,648 + 4,740 
1+1+1+1+1=5,000 [A] 
vlevo km  4,615 
1=1,000 [B] 
Celkem: A+B=6,000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</si>
  <si>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</si>
  <si>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22</t>
  </si>
  <si>
    <t>895123</t>
  </si>
  <si>
    <t>DRENÁŽNÍ ŠACHTICE KONTROLNÍ Z BETON DÍLCŮ ŠK 100</t>
  </si>
  <si>
    <t>na začátku drenáží  
viz. přílohy D1</t>
  </si>
  <si>
    <t>km 4,450 vpravo 
1=1,000 [A]</t>
  </si>
  <si>
    <t>položka zahrnuje:  
- poklopy s rámem předepsaného materiálu a tvaru  
- dodání a osazení předepsaných skruží  požadovaného  tvaru  a  vlastností,  jejich  skladování,  dopravu  vnitrostaveništní i mimostaveništní  
- výplň, těsnění a tmelení spár a spojů,  
- očištění a ošetření úložných ploch  
- předepsané podkladní konstrukce</t>
  </si>
  <si>
    <t>23</t>
  </si>
  <si>
    <t>89712</t>
  </si>
  <si>
    <t>VPUSŤ KANALIZAČNÍ ULIČNÍ KOMPLETNÍ Z BETONOVÝCH DÍLCŮ</t>
  </si>
  <si>
    <t>vpravo km 4,500 + 4,550 + 4,602 + 4,648 + 4,740 
1+1+1+1+1=5,000 [A] 
vlevo km  4,615 
1=1,000 [B] 
Celkem: A+B=6,000 [C]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</si>
  <si>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</si>
  <si>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26</t>
  </si>
  <si>
    <t>89921</t>
  </si>
  <si>
    <t>VÝŠKOVÁ ÚPRAVA POKLOPŮ</t>
  </si>
  <si>
    <t>výšková úprava všech povrchových znaků (vodovod, kanalizace)</t>
  </si>
  <si>
    <t>10=10,000 [A]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</si>
  <si>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</si>
  <si>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</si>
  <si>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29</t>
  </si>
  <si>
    <t>917224</t>
  </si>
  <si>
    <t>SILNIČNÍ A CHODNÍKOVÉ OBRUBY Z BETONOVÝCH OBRUBNÍKŮ ŠÍŘ 150MM</t>
  </si>
  <si>
    <t>obrubník 120/150/300/1000 vč.dodání, lože, osazení  
viz. přílohy D1</t>
  </si>
  <si>
    <t>vpravo km 4,450 - 4,759 
309=309,000 [A]</t>
  </si>
  <si>
    <t>Položka zahrnuje:  
dodání a pokládku betonových obrubníků o rozměrech předepsaných zadávací dokumentací  
betonové lože i boční betonovou opěrku.</t>
  </si>
  <si>
    <t>30</t>
  </si>
  <si>
    <t>91772</t>
  </si>
  <si>
    <t>OBRUBA Z DLAŽEBNÍCH KOSTEK DROBNÝCH</t>
  </si>
  <si>
    <t>dláždění podobrubníkových rigolů  
viz. přílohy D1 vč.dodání, lože, osazení</t>
  </si>
  <si>
    <t>přejízdné rigoly šíře 0,25 m 
vpravo km 4,450 - 4,759 
délka * počet řad 
(309)*2,5=772,500 [B]</t>
  </si>
  <si>
    <t>Položka zahrnuje:  
dodání a pokládku jedné řady dlažebních kostek o rozměrech předepsaných zadávací dokumentací  
betonové lože i boční betonovou opěrku.</t>
  </si>
  <si>
    <t>31</t>
  </si>
  <si>
    <t>919112</t>
  </si>
  <si>
    <t>ŘEZÁNÍ ASFALTOVÉHO KRYTU VOZOVEK TL DO 100MM</t>
  </si>
  <si>
    <t>pracovní spáry KU 
25=25,000 [A] 
pracovní spáry etapy 
6=6,000 [B] 
sjezdy 
8+17+3+3=31,000 [D] 
Celkem: A+B+D=62,000 [E]</t>
  </si>
  <si>
    <t>položka zahrnuje řezání vozovkové vrstvy v předepsané tloušťce, včetně spotřeby vody</t>
  </si>
  <si>
    <t>32</t>
  </si>
  <si>
    <t>931322</t>
  </si>
  <si>
    <t>TĚSNĚNÍ DILATAČ SPAR ASF ZÁLIVKOU MODIFIK PRŮŘ DO 200MM2</t>
  </si>
  <si>
    <t>položka zahrnuje dodávku a osazení předepsaného materiálu, očištění ploch spáry před úpravou, očištění okolí spáry po úpravě  
nezahrnuje těsnící profil</t>
  </si>
  <si>
    <t>SO101.2</t>
  </si>
  <si>
    <t>SANACE</t>
  </si>
  <si>
    <t>ZEMINA  
viz. pol. 113328</t>
  </si>
  <si>
    <t>717,75*1,9=1 363,725 [A]</t>
  </si>
  <si>
    <t>0141122</t>
  </si>
  <si>
    <t>ASFALT</t>
  </si>
  <si>
    <t>viz pol 113338 
584,61*2,4=1 403,064 [A] 
Celkem: A=1 403,064 [B]</t>
  </si>
  <si>
    <t>113328</t>
  </si>
  <si>
    <t>ODSTRAN PODKL ZPEVNĚNÝCH PLOCH Z KAMENIVA NESTMEL, ODVOZ NA SKLÁDKU DODAVATELE</t>
  </si>
  <si>
    <t>vč.odvozu na skládku a uložení na skládku. Poplatek za skládku je uveden v položce č. 014112  
čerpat pouze s odsouhlasením TDI</t>
  </si>
  <si>
    <t>odkop nestmelených vrstev na úroveň navržené zemní pláně    
konstrukce B1 
prům tl. 150  mm 
propustky 
(30+30+30+30)*0,15=18,000 [D] 
sanace kraje  
(délka * šířka * tl.) 
(1459*2*1,5)*0,15=656,550 [E] 
celková rekonstrukce vozovky v Doubravicích - KONSTRUKCE C 
prům tl. 90 mm 
480*0,09=43,200 [F] 
Celkem: D+E+F=717,750 [G]</t>
  </si>
  <si>
    <t>113338</t>
  </si>
  <si>
    <t>ODSTRAN PODKL ZPEVNĚNÝCH PLOCH S ASFALT POJIVEM, ODVOZ NA SKLÁDKU DODAVATELE</t>
  </si>
  <si>
    <t>zbylé asfaltové vrstvy a vrstvy PMH  
čerpat pouze s odsouhlasením TDI</t>
  </si>
  <si>
    <t>konstrukce B1 - prům tl. 130 mm 
propustky 
(30+30+30+30)*0,13=15,600 [D] 
sanace kraje  
(délka * šířka * tl.) 
(1459*2*1,5)*0,13=569,010 [E] 
Celkem: D+E=584,610 [F]</t>
  </si>
  <si>
    <t>113721</t>
  </si>
  <si>
    <t>Plošné frézování asfaltobetonového souvrství.    
Zhotovitel v ceně zohlední možnost zpětného využití vyfrézovaného materiálu na stavbě   
Včetně odvozu a uložení na skládku dodavatele  
čerpat pouze s odsouhlasením TDI</t>
  </si>
  <si>
    <t>dofrézování zbylých HAV 
prům tl. 40 mm u C1 a 100 mm u C2 
konstrukce B1 
propustky 
(30+30+30+30)*0,1=12,000 [D] 
sanace kraje  
(délka * šířka * tl.) 
(1459*2*1,5)*0,1=437,700 [E] 
Celkem: D+E=449,700 [F]</t>
  </si>
  <si>
    <t>18110</t>
  </si>
  <si>
    <t>ÚPRAVA PLÁNĚ SE ZHUTNĚNÍM V HORNINĚ TŘ. I</t>
  </si>
  <si>
    <t>zemní pláň sanací - viz. přílohy D1  
čerpat pouze s odsouhlasením TDI</t>
  </si>
  <si>
    <t>konstrukce B1 
propustky 
(30+30+30+30)=120,000 [D] 
sanace kraje  
(délka * šířka) 
(1459*2*1,5)=4 377,000 [E] 
celková rekonstrukce vozovky v Doubravicích - KONSTRUKCE C 
480=480,000 [F] 
Celkem: D+E+F=4 977,000 [G]</t>
  </si>
  <si>
    <t>položka zahrnuje úpravu pláně včetně vyrovnání výškových rozdílů. Míru zhutnění určuje projekt.</t>
  </si>
  <si>
    <t>561431</t>
  </si>
  <si>
    <t>KAMENIVO ZPEVNĚNÉ CEMENTEM TŘ. I TL. DO 150MM</t>
  </si>
  <si>
    <t>SC 0/32, C8/10 120 MM  
čerpat pouze s odsouhlasením TDI</t>
  </si>
  <si>
    <t>konstrukce C 
(plocha + rozšíření po stranách) 
480+78*2*0,25=519,000 [D]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</si>
  <si>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</si>
  <si>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56333</t>
  </si>
  <si>
    <t>VOZOVKOVÉ VRSTVY ZE ŠTĚRKODRTI TL. DO 150MM</t>
  </si>
  <si>
    <t>ŠDA/32GN  
vč zkoušek hutnění  
ŠDA/32 GN  
čerpat pouze s odsouhlasením TDI</t>
  </si>
  <si>
    <t>konstrukce B1 
propustky 
(30+30+30+30)=120,000 [D] 
sanace kraje  
(délka * šířka * tl.) 
(1459*2*1,5)=4 377,000 [E] 
celková rekonstrukce vozovky v Doubravicích - KONSTRUKCE C 
(plocha + rozšíření po stranách) 
480+78*2*0,5=558,000 [F] 
Celkem: D+E+F=5 055,000 [G]</t>
  </si>
  <si>
    <t>56360</t>
  </si>
  <si>
    <t>VOZOVKOVÉ VRSTVY Z RECYKLOVANÉHO MATERIÁLU</t>
  </si>
  <si>
    <t>DOVOZ A ULOŽENÍ MÍSTNÍHO MATERIÁLU Z MEZISKLÁDKY PRO RECYKLACI V MÍSTĚ PŘEKOPŮ  
čerpat pouze s odsouhlasením TDI</t>
  </si>
  <si>
    <t>konstrukce B1 
propustky 
(30+30+30+30)*0,18=21,600 [A] 
sanace kraje  
(délka * šířka * tl.) 
(1459*2*1,5)*0,18=787,860 [B] 
Celkem: A+B=809,460 [C]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</si>
  <si>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</si>
  <si>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SO101.3</t>
  </si>
  <si>
    <t>VÝMĚNA AKTIVNÍ ZÓNY</t>
  </si>
  <si>
    <t>ZEMINA  
viz. pol. 123738</t>
  </si>
  <si>
    <t>2451,9*1,9=4 658,610 [A]</t>
  </si>
  <si>
    <t>123738</t>
  </si>
  <si>
    <t>ODKOP PRO SPOD STAVBU SILNIC A ŽELEZNIC TŘ. I, ODVOZ NA SKLÁDKU DODAVATELE</t>
  </si>
  <si>
    <t>vč.odvozu na skládku. Poplatek za skládku je uveden v položce č. 014111  
čerpat pouze s odsouhlasením TDI</t>
  </si>
  <si>
    <t>TL. 500 MM 
konstrukce B1 
sanace kraje  
(délka * šířka * tl.) 
(1459*2*1,5)*0,5=2 188,500 [B] 
celková rekonstrukce vozovky v Doubravicích - KONSTRUKCE C 
plocha + rozšíření po stranách) 
(480+78*2*0,3)*0,5=263,400 [C] 
Celkem: B+C=2 451,900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</si>
  <si>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</si>
  <si>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17180</t>
  </si>
  <si>
    <t>ULOŽENÍ SYPANINY DO NÁSYPŮ Z NAKUPOVANÝCH MATERIÁLŮ</t>
  </si>
  <si>
    <t>čerpat pouze s odsouhlasením TDI</t>
  </si>
  <si>
    <t>VHODNÝ MATERIÁL DLE ČSN 
konstrukce B1 
sanace kraje  
(délka * šířka * tl.) 
(1459*2*1,5)*0,5=2 188,500 [B] 
celková rekonstrukce vozovky v Doubravicích - KONSTRUKCE C 
plocha + rozšíření po stranách) 
(480+78*2*0,3)*0,5=263,400 [C] 
Celkem: B+C=2 451,900 [D]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</si>
  <si>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</si>
  <si>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úprava základové spáry přehutněním  
čerpat pouze s odsouhlasením TDI</t>
  </si>
  <si>
    <t>konstrukce B1 
sanace kraje  
(délka * šířka) 
(1459*2*1,5)=4 377,000 [B] 
KONSTRUKCE C 
plocha + rozšíření po stranách) 
(480+78*2*0,3)=526,800 [C] 
Celkem: B+C=4 903,800 [D]</t>
  </si>
  <si>
    <t>28997</t>
  </si>
  <si>
    <t>OPLÁŠTĚNÍ (ZPEVNĚNÍ) Z GEOTEXTILIE A GEOMŘÍŽOVIN</t>
  </si>
  <si>
    <t>SEPARAČNÍ GEOTEXTILIE 300 G/M2  
čerpat pouze s odsouhlasením TDI</t>
  </si>
  <si>
    <t>konstrukce b1 
sanace kraje  
(délka * šířka) 
(1459*2*3,0)=8 754,000 [B] 
KONSTRUKCE C 
plocha + rozšíření po stranách) 
(480+78*2*3,0)=948,000 [C] 
Celkem: B+C=9 702,000 [D]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</si>
  <si>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</si>
  <si>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SO101.4</t>
  </si>
  <si>
    <t>SANACE PARAPLÁNĚ</t>
  </si>
  <si>
    <t>sanace lomovým kamenem f. 200/500 zaválcováním  
čerpat pouze s odsouhlasením TDI</t>
  </si>
  <si>
    <t>konstrukce c 
celková rekonstrukce vozovky v Doubravicích 
(480+78*2*0,3)*0,2=105,360 [A] 
konstrukce b1 
sanace kraje  
(délka * šířka * tl.) 
(1459*2*1,5)*0,2=875,400 [B] 
Celkem: A+B=980,760 [C]</t>
  </si>
  <si>
    <t>SO104</t>
  </si>
  <si>
    <t>PROPUSTKY</t>
  </si>
  <si>
    <t>ZEMINA  
viz. pol., 132738, 133738</t>
  </si>
  <si>
    <t>(80,2+14)*1,9=178,980 [A]</t>
  </si>
  <si>
    <t>132738</t>
  </si>
  <si>
    <t>HLOUBENÍ RÝH ŠÍŘ DO 2M PAŽ I NEPAŽ TŘ. I, ODVOZ NA SKLÁDKU DODAVATELE</t>
  </si>
  <si>
    <t>viz. příloha C1.7, vč.odvozu na skládku, poplatek za skládku uveden v položce č. 014111</t>
  </si>
  <si>
    <t>příčné propustky 
km 4,008 
(délka * šířka * hloubka) 
8*1,5*1=12,000 [A] 
podélné propustky 
(délka propustků * šířka * hloubka) 
62*1*1,1=68,200 [B] 
Celkem: A+B=80,200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</si>
  <si>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</si>
  <si>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133738</t>
  </si>
  <si>
    <t>HLOUBENÍ ŠACHET ZAPAŽ I NEPAŽ TŘ. I, ODVOZ NA SKLÁDKU DODAVATELE</t>
  </si>
  <si>
    <t>viz. příloha D1.1.6, vč.odvozu na skládku, poplatek za skládku uveden v položce č. 014111</t>
  </si>
  <si>
    <t>pro kolmá čela 
km 4,008 
2*10*0,7=14,000 [C]</t>
  </si>
  <si>
    <t>17411</t>
  </si>
  <si>
    <t>ZÁSYP JAM A RÝH ZEMINOU SE ZHUTNĚNÍM</t>
  </si>
  <si>
    <t>viz. příloha D1.1.6  vč. hutnění</t>
  </si>
  <si>
    <t>příčné propustky 
km 4,008 
(délka * šířka * hloubka) 
8*1,5*0,3=3,600 [A] 
podélné propustky 
(délka propustků * šířka * hloubka) 
62*1*0,5=31,000 [B] 
Celkem: A+B=34,600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</si>
  <si>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</si>
  <si>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17511</t>
  </si>
  <si>
    <t>OBSYP POTRUBÍ A OBJEKTŮ SE ZHUTNĚNÍM</t>
  </si>
  <si>
    <t>viz. příloha D1.1.6 vč. hutnění</t>
  </si>
  <si>
    <t>příčné propustky 
km 4,008 
(délka * šířka * hloubka) 
8*1,5*0,2=2,400 [A] 
podélné propustky 
(délka propustků * šířka * hloubka) 
62*1*0,1=6,200 [B] 
Celkem: A+B=8,600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</si>
  <si>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</si>
  <si>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272314</t>
  </si>
  <si>
    <t>ZÁKLADY Z PROSTÉHO BETONU DO C25/30 (B30)</t>
  </si>
  <si>
    <t>viz. příloha D1.1.6</t>
  </si>
  <si>
    <t>stabilizační prahy - podélné propustky 
12*0,2*2*0,5=2,400 [B] 
obetonování podélných propustků 
(délka * plocha) 
62*0,45=27,900 [C] 
základ a dřík kolmých čel 
(3,3+4,2)*0,7*1,5=7,875 [D] 
Celkem: B+C+D=38,175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</si>
  <si>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</si>
  <si>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272366</t>
  </si>
  <si>
    <t>VÝZTUŽ ZÁKLADŮ Z KARI SÍTÍ</t>
  </si>
  <si>
    <t>150*150/6 mm  
viz. příloha D1.1.6</t>
  </si>
  <si>
    <t>podélné propustky 
(délka * šířka * hmotnost) 
62*1*0,003=0,186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</si>
  <si>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</si>
  <si>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</si>
  <si>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317325</t>
  </si>
  <si>
    <t>ŘÍMSY ZE ŽELEZOBETONU DO C30/37</t>
  </si>
  <si>
    <t>viz příloha D1.1.6</t>
  </si>
  <si>
    <t>propustky km  4,008 (vtok + výtok) 
(0,5*0,3*6+0,5*0,3*4)=1,500 [A]</t>
  </si>
  <si>
    <t>položka zahrnuje: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</si>
  <si>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</si>
  <si>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</si>
  <si>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kubaura betonu x hmotnost výztuže v římse na 1m3 betonu=300 x převod kg na tuny=0,001 
1,5*30*0,01=0,450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</si>
  <si>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</si>
  <si>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327213</t>
  </si>
  <si>
    <t>OBKLAD ZDÍ OPĚR, ZÁRUB, NÁBŘEŽ Z LOM KAMENE</t>
  </si>
  <si>
    <t>viz. příloha C1.7</t>
  </si>
  <si>
    <t>propustky km 4,008 (vtok + výtok) 
1*4*0,2+1*6*0,2=2,000 [A]</t>
  </si>
  <si>
    <t>položka zahrnuje dodávku a osazení lomového kamene, jeho výběr a případnou úpravu, jeho případné kotvení se všemi souvisejícími materiály a pracemi, dodávku předepsané malty, spárování.</t>
  </si>
  <si>
    <t>Vodorovné konstrukce</t>
  </si>
  <si>
    <t>451312</t>
  </si>
  <si>
    <t>PODKLADNÍ A VÝPLŇOVÉ VRSTVY Z PROSTÉHO BETONU C12/15</t>
  </si>
  <si>
    <t>betonová čela 
(3,3+4,2)*0,1*1,8=1,350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</si>
  <si>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</si>
  <si>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451314</t>
  </si>
  <si>
    <t>PODKLADNÍ A VÝPLŇOVÉ VRSTVY Z PROSTÉHO BETONU C25/30</t>
  </si>
  <si>
    <t>pod dlažby 
příčné propustky opevnění čela 
(2*3+2*4)*0,1=1,400 [A] 
podélné propustky opevnění čela 
12*2*5*0,1=12,000 [B] 
Celkem: A+B=13,400 [C]</t>
  </si>
  <si>
    <t>45157</t>
  </si>
  <si>
    <t>PODKLADNÍ A VÝPLŇOVÉ VRSTVY Z KAMENIVA TĚŽENÉHO</t>
  </si>
  <si>
    <t>příčné propustky 
8,2*2*0,2=3,280 [B] 
podélné propustky 
62*1*0,1=6,200 [C] 
Celkem: B+C=9,480 [D]</t>
  </si>
  <si>
    <t>položka zahrnuje dodávku předepsaného kameniva, mimostaveništní a vnitrostaveništní dopravu a jeho uložení  
není-li v zadávací dokumentaci uvedeno jinak, jedná se o nakupovaný materiál</t>
  </si>
  <si>
    <t>465512</t>
  </si>
  <si>
    <t>DLAŽBY Z LOMOVÉHO KAMENE NA MC</t>
  </si>
  <si>
    <t>pod dlažby 
příčné propustky opevnění čela 
(2*3+2*4)*0,2=2,800 [A] 
podélné propustky opevnění čela 
12*2*5*0,2=24,000 [B] 
Celkem: A+B=26,800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</si>
  <si>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</si>
  <si>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21</t>
  </si>
  <si>
    <t>87446</t>
  </si>
  <si>
    <t>POTRUBÍ Z TRUB PLASTOVÝCH ODPADNÍCH DN DO 400MM</t>
  </si>
  <si>
    <t>PP SN12  
viz. příloha D1.1.6</t>
  </si>
  <si>
    <t>podélné propustky 
KM 3,425+3,585+3,720+3,908+3,942+3,988 
11+9+9+8+11+11=59,000 [A]</t>
  </si>
  <si>
    <t>87460</t>
  </si>
  <si>
    <t>POTRUBÍ Z TRUB PLAST ODPAD DN DO 800MM</t>
  </si>
  <si>
    <t>PP SN12  
viz příloha D.1.1.6</t>
  </si>
  <si>
    <t>PŘÍČNÝ PROPUSTEK KM 4,008 
8,2=8,200 [A]</t>
  </si>
  <si>
    <t>25</t>
  </si>
  <si>
    <t>9112A1</t>
  </si>
  <si>
    <t>ZÁBRADLÍ MOSTNÍ S VODOR MADLY - DODÁVKA A MONTÁŽ</t>
  </si>
  <si>
    <t>viz. příloha D.1.1.6, vč PKO - RAL 6004</t>
  </si>
  <si>
    <t>příčné propustky - na patky 
KM 4,008 
3+3,5=6,500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</si>
  <si>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</si>
  <si>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27</t>
  </si>
  <si>
    <t>966118</t>
  </si>
  <si>
    <t>BOURÁNÍ KONSTRUKCÍ Z BETON DÍLCŮ S ODVOZEM NA SKLÁDKU DODAVATELE</t>
  </si>
  <si>
    <t>VIZ příloha D1.1.6  
demolice čel propustků vč odvozu a poplatku za skládku</t>
  </si>
  <si>
    <t>počet čel * prům rozměry čela 
příčné propustky 
2*3*2*0,5=6,000 [A] 
podélné propustky 
6*2*1*0,5=6,000 [B] 
Celkem: A+B=12,000 [C]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</si>
  <si>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</si>
  <si>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28</t>
  </si>
  <si>
    <t>966345</t>
  </si>
  <si>
    <t>BOURÁNÍ PROPUSTŮ Z TRUB DN DO 300MM</t>
  </si>
  <si>
    <t>viz příloha D1.1.6  
z betonu včetně odvozu a polatku za skládku</t>
  </si>
  <si>
    <t>podélné propustky km 3,988 
10=10,000 [B]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</si>
  <si>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</si>
  <si>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96636</t>
  </si>
  <si>
    <t>BOURÁNÍ PROPUSTŮ Z TRUB DN DO 800MM</t>
  </si>
  <si>
    <t>km 4,008 
10=10,000 [C]</t>
  </si>
  <si>
    <t>SO105</t>
  </si>
  <si>
    <t>TRVALÉ DOPRAVNÍ ZNAČENÍ</t>
  </si>
  <si>
    <t>91228</t>
  </si>
  <si>
    <t>SMĚROVÉ SLOUPKY Z PLAST HMOT VČETNĚ ODRAZNÉHO PÁSKU</t>
  </si>
  <si>
    <t>viz. koordinační situace stavby</t>
  </si>
  <si>
    <t>bílé 
60=60,000 [A] 
červené 
6=6,000 [B] 
Celkem: A+B=66,000 [C]</t>
  </si>
  <si>
    <t>položka zahrnuje:  
- dodání a osazení sloupku včetně nutných zemních prací  
- vnitrostaveništní a mimostaveništní doprava  
- odrazky plastové nebo z retroreflexní fólie</t>
  </si>
  <si>
    <t>914113</t>
  </si>
  <si>
    <t>DOPRAVNÍ ZNAČKY ZÁKLADNÍ VELIKOSTI OCELOVÉ NEREFLEXNÍ - DEMONTÁŽ</t>
  </si>
  <si>
    <t>viz koordinační situace  
včetně sloupku  
včetně odvozu, uložení</t>
  </si>
  <si>
    <t>P4+IS3a+IS3dp+IS12a+IS12b+B10+IS19a+IS19cp 
1+1+1+1+1+1+1+1=8,000 [A]</t>
  </si>
  <si>
    <t>Položka zahrnuje odstranění, demontáž a odklizení materiálu s odvozem na předepsané místo</t>
  </si>
  <si>
    <t>914121</t>
  </si>
  <si>
    <t>DOPRAVNÍ ZNAČKY ZÁKLADNÍ VELIKOSTI OCELOVÉ FÓLIE TŘ 1 - DODÁVKA A MONTÁŽ</t>
  </si>
  <si>
    <t>viz. koordinační situace stavby, kompletní dodávka včetně upevňovací konstrukce, sloupků a betonových patek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</si>
  <si>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</si>
  <si>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914311</t>
  </si>
  <si>
    <t>DOPRAV ZNAČKY ZMENŠ VEL OCEL - DODÁVKA A MONTÁŽ</t>
  </si>
  <si>
    <t>DODATKOVÉ  
viz. koordinační situace stavby</t>
  </si>
  <si>
    <t>E2b+E7a+E3a 
1+1+1=3,000 [A]</t>
  </si>
  <si>
    <t>915221</t>
  </si>
  <si>
    <t>VODOR DOPRAV ZNAČ PLASTEM STRUKTURÁLNÍ NEHLUČNÉ - DOD A POKLÁDKA</t>
  </si>
  <si>
    <t>V4/0,125 
(1459)*0,125*2=364,750 [A]</t>
  </si>
  <si>
    <t>položka zahrnuje:  
- dodání a pokládku nátěrového materiálu (měří se pouze natíraná plocha)  
- předznačení a reflexní úpravu</t>
  </si>
  <si>
    <t>SO106</t>
  </si>
  <si>
    <t>DIO</t>
  </si>
  <si>
    <t>SO106.1</t>
  </si>
  <si>
    <t>OZNAČENÍ OBJÍZDNÉ TRASY</t>
  </si>
  <si>
    <t>03710</t>
  </si>
  <si>
    <t>POMOC PRÁCE ZAJIŠŤ NEBO ZŘÍZ OBJÍŽĎKY A PŘÍSTUP CESTY</t>
  </si>
  <si>
    <t>Zajištění provozu v průběhu výstavby - objízdné trasy, jakýmkoli způsobem (světelná sign., řízení proškolenými osobami, použití provizorního dopr. značení) dle stanovení schváleného příslušnými úřady vč. PD pro stanovení objízdných tras a projednání s příslušnými úřady.  
PEVNÁ CENA</t>
  </si>
  <si>
    <t>914122</t>
  </si>
  <si>
    <t>DOPRAVNÍ ZNAČKY ZÁKLADNÍ VELIKOSTI OCELOVÉ FÓLIE TŘ 1 - MONTÁŽ S PŘEMÍSTĚNÍM</t>
  </si>
  <si>
    <t>Včetně dodání, montáže, přemístění a nájmu po celou dobu stavby  
VIZ. DIO</t>
  </si>
  <si>
    <t>viz. příloha D1.1.7 
zahrnuje i případnou montáž po zimní přestávce 
B1+E13+E3a+IS11b 
10+10+4+5=29,000 [A]</t>
  </si>
  <si>
    <t>položka zahrnuje:  
- dopravu demontované značky z dočasné skládky  
- osazení a montáž značky na místě určeném projektem  
- nutnou opravu poškozených částí  
nezahrnuje dodávku značky</t>
  </si>
  <si>
    <t>914123</t>
  </si>
  <si>
    <t>DOPRAVNÍ ZNAČKY ZÁKLADNÍ VELIKOSTI OCELOVÉ FÓLIE TŘ 1 - DEMONTÁŽ</t>
  </si>
  <si>
    <t>914222</t>
  </si>
  <si>
    <t>DOPRAVNÍ ZNAČKY ZVĚTŠENÉ VELIKOSTI OCELOVÉ FÓLIE TŘ 1 - MONTÁŽ S PŘEMÍSTĚNÍM</t>
  </si>
  <si>
    <t>viz. příloha D1.1.7 
zahrnuje i případnou montáž po zimní přestávce 
IP22+IS11a+IS11b 
10+6+5=21,000 [A]</t>
  </si>
  <si>
    <t>914223</t>
  </si>
  <si>
    <t>DOPRAVNÍ ZNAČKY ZVĚTŠENÉ VELIKOSTI OCELOVÉ FÓLIE TŘ 1 - DEMONTÁŽ</t>
  </si>
  <si>
    <t>914952</t>
  </si>
  <si>
    <t>SLOUPKY A STOJKY DZ Z JÄKL PROF PRO OCEL STOJAN MONT S PŘESUN</t>
  </si>
  <si>
    <t>viz. příloha D1.1.7 
zahrnuje i případnou montáž po zimní přestávce 
B1+IP22+IS11A+IS11B 
10+10+6+5=31,000 [A]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</si>
  <si>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</si>
  <si>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914953</t>
  </si>
  <si>
    <t>SLOUPKY A STOJKY DZ Z JÄKL PROFILŮ PRO OCEL STOJAN DEMONTÁŽ</t>
  </si>
  <si>
    <t>916122</t>
  </si>
  <si>
    <t>DOPRAV SVĚTLO VÝSTRAŽ SOUPRAVA 3KS - MONTÁŽ S PŘESUNEM</t>
  </si>
  <si>
    <t>viz. příloha D1.1.7 
zahrnuje i případnou montáž po zimní přestávce 
3*S7 
6=6,000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</si>
  <si>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</si>
  <si>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</si>
  <si>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</si>
  <si>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</si>
  <si>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916312</t>
  </si>
  <si>
    <t>DOPRAVNÍ ZÁBRANY Z2 S FÓLIÍ TŘ 1 - MONTÁŽ S PŘESUNEM</t>
  </si>
  <si>
    <t>viz. příloha D1.1.7 
zahrnuje i případnou montáž po zimní přestávce 
Z2 
6=6,000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</si>
  <si>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</si>
  <si>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</si>
  <si>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</si>
  <si>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SO301</t>
  </si>
  <si>
    <t>REKONSTRUKCE KANALIZACE</t>
  </si>
  <si>
    <t>ZEMINA</t>
  </si>
  <si>
    <t>z položky 132838 
46,995*1,9=89,291 [A] 
z položky 133838 
20*1,9=38,000 [B] 
z položky 121108 
1,25*1,9=2,375 [C] 
Celkem: A+B+C=129,666 [D]</t>
  </si>
  <si>
    <t>121108</t>
  </si>
  <si>
    <t>SEJMUTÍ ORNICE NEBO LESNÍ PŮDY S ODVOZEM NA SKLÁDKU URČENOU ZHOTOVITELEM</t>
  </si>
  <si>
    <t>délka x šířka x hloubka 
2,5*2,5*0,2=1,250 [A] 
D1.3.2 Situace</t>
  </si>
  <si>
    <t>položka zahrnuje sejmutí ornice bez ohledu na tloušťku vrstvy a její vodorovnou dopravu  
nezahrnuje uložení na trvalou skládku</t>
  </si>
  <si>
    <t>132838</t>
  </si>
  <si>
    <t>HLOUBENÍ RÝH ŠÍŘ DO 2M PAŽ I NEPAŽ TŘ. II,  ODVOZ NA SKLÁDKU URČENOU ZHOTOVITELEM</t>
  </si>
  <si>
    <t>poplatek za skládku uveden v položce: 014102.1</t>
  </si>
  <si>
    <t>délka x šířka x hloubka 
14,46*1,3*2,5=46,995 [A] 
D1.3.2 Situace 
D1.3.3 Podélný profil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</si>
  <si>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</si>
  <si>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133838</t>
  </si>
  <si>
    <t>HLOUBENÍ ŠACHET ZAPAŽ I NEPAŽ TŘ. II,  ODVOZ NA SKLÁDKU URČENOU ZHOTOVITELEM</t>
  </si>
  <si>
    <t>délka x šířka x hloubka 
šachty 
2*2*2*2,5=20,000 [A] 
D1.3.2 Situace 
D1.3.3 Podélný profil</t>
  </si>
  <si>
    <t>17481</t>
  </si>
  <si>
    <t>ZÁSYP JAM A RÝH Z NAKUPOVANÝCH MATERIÁLŮ</t>
  </si>
  <si>
    <t>štěrkodrť 0-32mm</t>
  </si>
  <si>
    <t>délka x šířka x hloubka 
potrubí 
14,46*1,3*1,4=26,317 [A] 
šachty 
2*1*1*2,4=4,800 [B] 
Celkem: A+B=31,117 [C] 
Viz D1.3.1 Technická zpráva 
D1.3.4 Vzorové řezy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</si>
  <si>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</si>
  <si>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</si>
  <si>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</si>
  <si>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směs písku a štěrku 0-22mm</t>
  </si>
  <si>
    <t>délka x šířka x hloubka 
14,46*1,3*0,6=11,279 [A] 
Viz D1.3.1 Technická zpráva 
D1.3.4 Vzorové řezy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</si>
  <si>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</si>
  <si>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18120</t>
  </si>
  <si>
    <t>ÚPRAVA PLÁNĚ SE ZHUTNĚNÍM V HORNINĚ TŘ. II</t>
  </si>
  <si>
    <t>délka x šířka  
14,46*1,3=18,798 [A] 
Viz D1.3.1 Technická zpráva</t>
  </si>
  <si>
    <t>štěrkodrť 0-8mm</t>
  </si>
  <si>
    <t>délka x šířka x hloubka 
šachty 
2*2*2*0,1=0,800 [A] 
potrubí 
14,46*1,3*0,1=1,880 [B] 
Celkem: A+B=2,680 [C] 
Viz D1.3.1 Technická zpráva 
D1.3.4 Vzorové řezy</t>
  </si>
  <si>
    <t>87445</t>
  </si>
  <si>
    <t>POTRUBÍ Z TRUB PLASTOVÝCH ODPADNÍCH DN DO 300MM</t>
  </si>
  <si>
    <t>délka 
14,46=14,460 [A] 
D1.3.2 Situace 
D1.3.3 Podélný profil</t>
  </si>
  <si>
    <t>894145</t>
  </si>
  <si>
    <t>ŠACHTY KANALIZAČNÍ Z BETON DÍLCŮ NA POTRUBÍ DN DO 300MM</t>
  </si>
  <si>
    <t>prefabrikované kanalizační šachty</t>
  </si>
  <si>
    <t>kusy 
2=2,000 [A] 
D1.3.2 Situace 
D1.3.3 Podélný profil</t>
  </si>
  <si>
    <t>položka zahrnuje:  
- poklopy s rámem, mříže s rámem, stupadla, žebříky, stropy z bet. dílců a pod.  
- předepsané betonové skruže, prefabrikované nebo monolitické betonové dno a není-li uvedeno jinak i podkladní vrstvu (z kameniva nebo betonu).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</si>
  <si>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899309</t>
  </si>
  <si>
    <t>DOPLŇKY NA POTRUBÍ - VÝSTRAŽNÁ FÓLIE</t>
  </si>
  <si>
    <t>délka 
14,46=14,460 [A] 
Viz D1.3.1 Technická zpráva</t>
  </si>
  <si>
    <t>- Položka zahrnuje veškerý materiál, výrobky a polotovary, včetně mimostaveništní a vnitrostaveništní dopravy (rovněž přesuny), včetně naložení a složení,případně s uložením.</t>
  </si>
  <si>
    <t>8996121</t>
  </si>
  <si>
    <t>ZKOUŠKA VODOTĚSNOSTI ŠACHTY</t>
  </si>
  <si>
    <t>kusy 
obvyklá cena 320Kč/ks 
2=2,000 [A] 
Viz D1.3.1 Technická zpráva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</si>
  <si>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</si>
  <si>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89975</t>
  </si>
  <si>
    <t>PROPLACH A DEZINFEKCE VODOVODNÍHO POTRUBÍ DN DO 300MM</t>
  </si>
  <si>
    <t>- napuštění a vypuštění vody, dodání vody a dezinfekčního prostředku, bakteriologický rozbor vody.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</si>
  <si>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</si>
  <si>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</si>
  <si>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</si>
  <si>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vč. poplatku za skládku</t>
  </si>
  <si>
    <t>odstranění stávajícího potrubí 
14,46=14,460 [A]</t>
  </si>
  <si>
    <t>SO801</t>
  </si>
  <si>
    <t>VEGETAČNÍ ÚPRAVY</t>
  </si>
  <si>
    <t>184A1</t>
  </si>
  <si>
    <t>VYSAZOVÁNÍ KEŘŮ LISTNATÝCH S BALEM VČETNĚ VÝKOPU JAMKY</t>
  </si>
  <si>
    <t>náhradní výsadba  
450=450,000 [A]</t>
  </si>
  <si>
    <t>Položka vysazování keřů zahrnuje dodávku projektem předepsaných keřů, hloubení jamek (min. rozměry pro keře 30/30/30cm) s event. výměnou půdy, s hnojením anorganickým hnojivem a přídavkem organického hnojiva dle PD, zálivku, a pod.  
položka zahrnuje veškerý materiál, výrobky a polotovary, včetně mimostaveništní a vnitrostaveništní dopravy (rovněž přesuny), včetně naložení a složení, případně s uložením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</si>
</sst>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sharedStrings" Target="sharedStrings.xml" /><Relationship Id="rId1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02">
      <c r="A11" s="28" t="s">
        <v>44</v>
      </c>
      <c r="E11" s="29" t="s">
        <v>45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50</v>
      </c>
      <c s="18" t="s">
        <v>41</v>
      </c>
      <c s="24" t="s">
        <v>51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51">
      <c r="A15" s="28" t="s">
        <v>44</v>
      </c>
      <c r="E15" s="29" t="s">
        <v>52</v>
      </c>
    </row>
    <row r="16" spans="1:5" ht="12.75">
      <c r="A16" s="30" t="s">
        <v>46</v>
      </c>
      <c r="E16" s="31" t="s">
        <v>47</v>
      </c>
    </row>
    <row r="17" spans="1:5" ht="12.75">
      <c r="A17" t="s">
        <v>48</v>
      </c>
      <c r="E17" s="29" t="s">
        <v>53</v>
      </c>
    </row>
    <row r="18" spans="1:16" ht="12.75">
      <c r="A18" s="18" t="s">
        <v>39</v>
      </c>
      <c s="23" t="s">
        <v>16</v>
      </c>
      <c s="23" t="s">
        <v>54</v>
      </c>
      <c s="18" t="s">
        <v>41</v>
      </c>
      <c s="24" t="s">
        <v>55</v>
      </c>
      <c s="25" t="s">
        <v>56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40.25">
      <c r="A19" s="28" t="s">
        <v>44</v>
      </c>
      <c r="E19" s="29" t="s">
        <v>57</v>
      </c>
    </row>
    <row r="20" spans="1:5" ht="12.75">
      <c r="A20" s="30" t="s">
        <v>46</v>
      </c>
      <c r="E20" s="31" t="s">
        <v>47</v>
      </c>
    </row>
    <row r="21" spans="1:5" ht="12.75">
      <c r="A21" t="s">
        <v>48</v>
      </c>
      <c r="E21" s="29" t="s">
        <v>53</v>
      </c>
    </row>
    <row r="22" spans="1:16" ht="12.75">
      <c r="A22" s="18" t="s">
        <v>39</v>
      </c>
      <c s="23" t="s">
        <v>27</v>
      </c>
      <c s="23" t="s">
        <v>58</v>
      </c>
      <c s="18" t="s">
        <v>41</v>
      </c>
      <c s="24" t="s">
        <v>59</v>
      </c>
      <c s="25" t="s">
        <v>43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51">
      <c r="A23" s="28" t="s">
        <v>44</v>
      </c>
      <c r="E23" s="29" t="s">
        <v>60</v>
      </c>
    </row>
    <row r="24" spans="1:5" ht="12.75">
      <c r="A24" s="30" t="s">
        <v>46</v>
      </c>
      <c r="E24" s="31" t="s">
        <v>47</v>
      </c>
    </row>
    <row r="25" spans="1:5" ht="12.75">
      <c r="A25" t="s">
        <v>48</v>
      </c>
      <c r="E25" s="29" t="s">
        <v>53</v>
      </c>
    </row>
    <row r="26" spans="1:16" ht="12.75">
      <c r="A26" s="18" t="s">
        <v>39</v>
      </c>
      <c s="23" t="s">
        <v>29</v>
      </c>
      <c s="23" t="s">
        <v>61</v>
      </c>
      <c s="18" t="s">
        <v>41</v>
      </c>
      <c s="24" t="s">
        <v>62</v>
      </c>
      <c s="25" t="s">
        <v>43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63.75">
      <c r="A27" s="28" t="s">
        <v>44</v>
      </c>
      <c r="E27" s="29" t="s">
        <v>63</v>
      </c>
    </row>
    <row r="28" spans="1:5" ht="12.75">
      <c r="A28" s="30" t="s">
        <v>46</v>
      </c>
      <c r="E28" s="31" t="s">
        <v>47</v>
      </c>
    </row>
    <row r="29" spans="1:5" ht="76.5">
      <c r="A29" t="s">
        <v>48</v>
      </c>
      <c r="E29" s="29" t="s">
        <v>64</v>
      </c>
    </row>
    <row r="30" spans="1:16" ht="12.75">
      <c r="A30" s="18" t="s">
        <v>39</v>
      </c>
      <c s="23" t="s">
        <v>31</v>
      </c>
      <c s="23" t="s">
        <v>65</v>
      </c>
      <c s="18" t="s">
        <v>41</v>
      </c>
      <c s="24" t="s">
        <v>66</v>
      </c>
      <c s="25" t="s">
        <v>43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51">
      <c r="A31" s="28" t="s">
        <v>44</v>
      </c>
      <c r="E31" s="29" t="s">
        <v>67</v>
      </c>
    </row>
    <row r="32" spans="1:5" ht="12.75">
      <c r="A32" s="30" t="s">
        <v>46</v>
      </c>
      <c r="E32" s="31" t="s">
        <v>47</v>
      </c>
    </row>
    <row r="33" spans="1:5" ht="63.75">
      <c r="A33" t="s">
        <v>48</v>
      </c>
      <c r="E33" s="29" t="s">
        <v>68</v>
      </c>
    </row>
    <row r="34" spans="1:16" ht="12.75">
      <c r="A34" s="18" t="s">
        <v>39</v>
      </c>
      <c s="23" t="s">
        <v>69</v>
      </c>
      <c s="23" t="s">
        <v>70</v>
      </c>
      <c s="18" t="s">
        <v>41</v>
      </c>
      <c s="24" t="s">
        <v>71</v>
      </c>
      <c s="25" t="s">
        <v>43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44</v>
      </c>
      <c r="E35" s="29" t="s">
        <v>72</v>
      </c>
    </row>
    <row r="36" spans="1:5" ht="12.75">
      <c r="A36" s="30" t="s">
        <v>46</v>
      </c>
      <c r="E36" s="31" t="s">
        <v>47</v>
      </c>
    </row>
    <row r="37" spans="1:5" ht="12.75">
      <c r="A37" t="s">
        <v>48</v>
      </c>
      <c r="E37" s="29" t="s">
        <v>53</v>
      </c>
    </row>
    <row r="38" spans="1:16" ht="12.75">
      <c r="A38" s="18" t="s">
        <v>39</v>
      </c>
      <c s="23" t="s">
        <v>73</v>
      </c>
      <c s="23" t="s">
        <v>74</v>
      </c>
      <c s="18" t="s">
        <v>41</v>
      </c>
      <c s="24" t="s">
        <v>75</v>
      </c>
      <c s="25" t="s">
        <v>76</v>
      </c>
      <c s="26">
        <v>2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38.25">
      <c r="A39" s="28" t="s">
        <v>44</v>
      </c>
      <c r="E39" s="29" t="s">
        <v>77</v>
      </c>
    </row>
    <row r="40" spans="1:5" ht="12.75">
      <c r="A40" s="30" t="s">
        <v>46</v>
      </c>
      <c r="E40" s="31" t="s">
        <v>78</v>
      </c>
    </row>
    <row r="41" spans="1:5" ht="89.25">
      <c r="A41" t="s">
        <v>48</v>
      </c>
      <c r="E41" s="29" t="s">
        <v>79</v>
      </c>
    </row>
    <row r="42" spans="1:16" ht="12.75">
      <c r="A42" s="18" t="s">
        <v>39</v>
      </c>
      <c s="23" t="s">
        <v>34</v>
      </c>
      <c s="23" t="s">
        <v>80</v>
      </c>
      <c s="18" t="s">
        <v>41</v>
      </c>
      <c s="24" t="s">
        <v>81</v>
      </c>
      <c s="25" t="s">
        <v>43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25.5">
      <c r="A43" s="28" t="s">
        <v>44</v>
      </c>
      <c r="E43" s="29" t="s">
        <v>82</v>
      </c>
    </row>
    <row r="44" spans="1:5" ht="12.75">
      <c r="A44" s="30" t="s">
        <v>46</v>
      </c>
      <c r="E44" s="31" t="s">
        <v>47</v>
      </c>
    </row>
    <row r="45" spans="1:5" ht="12.75">
      <c r="A45" t="s">
        <v>48</v>
      </c>
      <c r="E45" s="29" t="s">
        <v>83</v>
      </c>
    </row>
    <row r="46" spans="1:16" ht="12.75">
      <c r="A46" s="18" t="s">
        <v>39</v>
      </c>
      <c s="23" t="s">
        <v>36</v>
      </c>
      <c s="23" t="s">
        <v>84</v>
      </c>
      <c s="18" t="s">
        <v>41</v>
      </c>
      <c s="24" t="s">
        <v>85</v>
      </c>
      <c s="25" t="s">
        <v>43</v>
      </c>
      <c s="26">
        <v>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14.75">
      <c r="A47" s="28" t="s">
        <v>44</v>
      </c>
      <c r="E47" s="29" t="s">
        <v>86</v>
      </c>
    </row>
    <row r="48" spans="1:5" ht="12.75">
      <c r="A48" s="30" t="s">
        <v>46</v>
      </c>
      <c r="E48" s="31" t="s">
        <v>47</v>
      </c>
    </row>
    <row r="49" spans="1:5" ht="12.75">
      <c r="A49" t="s">
        <v>48</v>
      </c>
      <c r="E49" s="29" t="s">
        <v>87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0+O9+O14+O39+O44+O69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466</v>
      </c>
      <c s="32">
        <f>0+I9+I14+I39+I44+I69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466</v>
      </c>
      <c s="5"/>
      <c s="14" t="s">
        <v>467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39</v>
      </c>
      <c s="23" t="s">
        <v>23</v>
      </c>
      <c s="23" t="s">
        <v>112</v>
      </c>
      <c s="18" t="s">
        <v>41</v>
      </c>
      <c s="24" t="s">
        <v>113</v>
      </c>
      <c s="25" t="s">
        <v>114</v>
      </c>
      <c s="26">
        <v>129.666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468</v>
      </c>
    </row>
    <row r="12" spans="1:5" ht="89.25">
      <c r="A12" s="30" t="s">
        <v>46</v>
      </c>
      <c r="E12" s="31" t="s">
        <v>469</v>
      </c>
    </row>
    <row r="13" spans="1:5" ht="25.5">
      <c r="A13" t="s">
        <v>48</v>
      </c>
      <c r="E13" s="29" t="s">
        <v>117</v>
      </c>
    </row>
    <row r="14" spans="1:18" ht="12.75" customHeight="1">
      <c r="A14" s="5" t="s">
        <v>37</v>
      </c>
      <c s="5"/>
      <c s="35" t="s">
        <v>23</v>
      </c>
      <c s="5"/>
      <c s="21" t="s">
        <v>90</v>
      </c>
      <c s="5"/>
      <c s="5"/>
      <c s="5"/>
      <c s="36">
        <f>0+Q14</f>
      </c>
      <c r="O14">
        <f>0+R14</f>
      </c>
      <c r="Q14">
        <f>0+I15+I19+I23+I27+I31+I35</f>
      </c>
      <c>
        <f>0+O15+O19+O23+O27+O31+O35</f>
      </c>
    </row>
    <row r="15" spans="1:16" ht="25.5">
      <c r="A15" s="18" t="s">
        <v>39</v>
      </c>
      <c s="23" t="s">
        <v>17</v>
      </c>
      <c s="23" t="s">
        <v>470</v>
      </c>
      <c s="18" t="s">
        <v>41</v>
      </c>
      <c s="24" t="s">
        <v>471</v>
      </c>
      <c s="25" t="s">
        <v>120</v>
      </c>
      <c s="26">
        <v>1.25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41</v>
      </c>
    </row>
    <row r="17" spans="1:5" ht="38.25">
      <c r="A17" s="30" t="s">
        <v>46</v>
      </c>
      <c r="E17" s="31" t="s">
        <v>472</v>
      </c>
    </row>
    <row r="18" spans="1:5" ht="38.25">
      <c r="A18" t="s">
        <v>48</v>
      </c>
      <c r="E18" s="29" t="s">
        <v>473</v>
      </c>
    </row>
    <row r="19" spans="1:16" ht="25.5">
      <c r="A19" s="18" t="s">
        <v>39</v>
      </c>
      <c s="23" t="s">
        <v>16</v>
      </c>
      <c s="23" t="s">
        <v>474</v>
      </c>
      <c s="18" t="s">
        <v>41</v>
      </c>
      <c s="24" t="s">
        <v>475</v>
      </c>
      <c s="25" t="s">
        <v>120</v>
      </c>
      <c s="26">
        <v>46.995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476</v>
      </c>
    </row>
    <row r="21" spans="1:5" ht="51">
      <c r="A21" s="30" t="s">
        <v>46</v>
      </c>
      <c r="E21" s="31" t="s">
        <v>477</v>
      </c>
    </row>
    <row r="22" spans="1:5" ht="318.75">
      <c r="A22" t="s">
        <v>48</v>
      </c>
      <c r="E22" s="29" t="s">
        <v>478</v>
      </c>
    </row>
    <row r="23" spans="1:16" ht="25.5">
      <c r="A23" s="18" t="s">
        <v>39</v>
      </c>
      <c s="23" t="s">
        <v>27</v>
      </c>
      <c s="23" t="s">
        <v>479</v>
      </c>
      <c s="18" t="s">
        <v>41</v>
      </c>
      <c s="24" t="s">
        <v>480</v>
      </c>
      <c s="25" t="s">
        <v>120</v>
      </c>
      <c s="26">
        <v>20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476</v>
      </c>
    </row>
    <row r="25" spans="1:5" ht="63.75">
      <c r="A25" s="30" t="s">
        <v>46</v>
      </c>
      <c r="E25" s="31" t="s">
        <v>481</v>
      </c>
    </row>
    <row r="26" spans="1:5" ht="318.75">
      <c r="A26" t="s">
        <v>48</v>
      </c>
      <c r="E26" s="29" t="s">
        <v>478</v>
      </c>
    </row>
    <row r="27" spans="1:16" ht="12.75">
      <c r="A27" s="18" t="s">
        <v>39</v>
      </c>
      <c s="23" t="s">
        <v>29</v>
      </c>
      <c s="23" t="s">
        <v>482</v>
      </c>
      <c s="18" t="s">
        <v>41</v>
      </c>
      <c s="24" t="s">
        <v>483</v>
      </c>
      <c s="25" t="s">
        <v>120</v>
      </c>
      <c s="26">
        <v>31.117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484</v>
      </c>
    </row>
    <row r="29" spans="1:5" ht="102">
      <c r="A29" s="30" t="s">
        <v>46</v>
      </c>
      <c r="E29" s="31" t="s">
        <v>485</v>
      </c>
    </row>
    <row r="30" spans="1:5" ht="229.5">
      <c r="A30" t="s">
        <v>48</v>
      </c>
      <c r="E30" s="29" t="s">
        <v>486</v>
      </c>
    </row>
    <row r="31" spans="1:16" ht="12.75">
      <c r="A31" s="18" t="s">
        <v>39</v>
      </c>
      <c s="23" t="s">
        <v>31</v>
      </c>
      <c s="23" t="s">
        <v>487</v>
      </c>
      <c s="18" t="s">
        <v>41</v>
      </c>
      <c s="24" t="s">
        <v>488</v>
      </c>
      <c s="25" t="s">
        <v>120</v>
      </c>
      <c s="26">
        <v>11.279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489</v>
      </c>
    </row>
    <row r="33" spans="1:5" ht="51">
      <c r="A33" s="30" t="s">
        <v>46</v>
      </c>
      <c r="E33" s="31" t="s">
        <v>490</v>
      </c>
    </row>
    <row r="34" spans="1:5" ht="293.25">
      <c r="A34" t="s">
        <v>48</v>
      </c>
      <c r="E34" s="29" t="s">
        <v>491</v>
      </c>
    </row>
    <row r="35" spans="1:16" ht="12.75">
      <c r="A35" s="18" t="s">
        <v>39</v>
      </c>
      <c s="23" t="s">
        <v>69</v>
      </c>
      <c s="23" t="s">
        <v>492</v>
      </c>
      <c s="18" t="s">
        <v>41</v>
      </c>
      <c s="24" t="s">
        <v>493</v>
      </c>
      <c s="25" t="s">
        <v>126</v>
      </c>
      <c s="26">
        <v>18.798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41</v>
      </c>
    </row>
    <row r="37" spans="1:5" ht="38.25">
      <c r="A37" s="30" t="s">
        <v>46</v>
      </c>
      <c r="E37" s="31" t="s">
        <v>494</v>
      </c>
    </row>
    <row r="38" spans="1:5" ht="25.5">
      <c r="A38" t="s">
        <v>48</v>
      </c>
      <c r="E38" s="29" t="s">
        <v>270</v>
      </c>
    </row>
    <row r="39" spans="1:18" ht="12.75" customHeight="1">
      <c r="A39" s="5" t="s">
        <v>37</v>
      </c>
      <c s="5"/>
      <c s="35" t="s">
        <v>27</v>
      </c>
      <c s="5"/>
      <c s="21" t="s">
        <v>358</v>
      </c>
      <c s="5"/>
      <c s="5"/>
      <c s="5"/>
      <c s="36">
        <f>0+Q39</f>
      </c>
      <c r="O39">
        <f>0+R39</f>
      </c>
      <c r="Q39">
        <f>0+I40</f>
      </c>
      <c>
        <f>0+O40</f>
      </c>
    </row>
    <row r="40" spans="1:16" ht="12.75">
      <c r="A40" s="18" t="s">
        <v>39</v>
      </c>
      <c s="23" t="s">
        <v>73</v>
      </c>
      <c s="23" t="s">
        <v>366</v>
      </c>
      <c s="18" t="s">
        <v>41</v>
      </c>
      <c s="24" t="s">
        <v>367</v>
      </c>
      <c s="25" t="s">
        <v>120</v>
      </c>
      <c s="26">
        <v>2.68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12.75">
      <c r="A41" s="28" t="s">
        <v>44</v>
      </c>
      <c r="E41" s="29" t="s">
        <v>495</v>
      </c>
    </row>
    <row r="42" spans="1:5" ht="102">
      <c r="A42" s="30" t="s">
        <v>46</v>
      </c>
      <c r="E42" s="31" t="s">
        <v>496</v>
      </c>
    </row>
    <row r="43" spans="1:5" ht="38.25">
      <c r="A43" t="s">
        <v>48</v>
      </c>
      <c r="E43" s="29" t="s">
        <v>369</v>
      </c>
    </row>
    <row r="44" spans="1:18" ht="12.75" customHeight="1">
      <c r="A44" s="5" t="s">
        <v>37</v>
      </c>
      <c s="5"/>
      <c s="35" t="s">
        <v>73</v>
      </c>
      <c s="5"/>
      <c s="21" t="s">
        <v>202</v>
      </c>
      <c s="5"/>
      <c s="5"/>
      <c s="5"/>
      <c s="36">
        <f>0+Q44</f>
      </c>
      <c r="O44">
        <f>0+R44</f>
      </c>
      <c r="Q44">
        <f>0+I45+I49+I53+I57+I61+I65</f>
      </c>
      <c>
        <f>0+O45+O49+O53+O57+O61+O65</f>
      </c>
    </row>
    <row r="45" spans="1:16" ht="12.75">
      <c r="A45" s="18" t="s">
        <v>39</v>
      </c>
      <c s="23" t="s">
        <v>34</v>
      </c>
      <c s="23" t="s">
        <v>497</v>
      </c>
      <c s="18" t="s">
        <v>41</v>
      </c>
      <c s="24" t="s">
        <v>498</v>
      </c>
      <c s="25" t="s">
        <v>132</v>
      </c>
      <c s="26">
        <v>14.46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41</v>
      </c>
    </row>
    <row r="47" spans="1:5" ht="51">
      <c r="A47" s="30" t="s">
        <v>46</v>
      </c>
      <c r="E47" s="31" t="s">
        <v>499</v>
      </c>
    </row>
    <row r="48" spans="1:5" ht="255">
      <c r="A48" t="s">
        <v>48</v>
      </c>
      <c r="E48" s="29" t="s">
        <v>208</v>
      </c>
    </row>
    <row r="49" spans="1:16" ht="12.75">
      <c r="A49" s="18" t="s">
        <v>39</v>
      </c>
      <c s="23" t="s">
        <v>36</v>
      </c>
      <c s="23" t="s">
        <v>500</v>
      </c>
      <c s="18" t="s">
        <v>41</v>
      </c>
      <c s="24" t="s">
        <v>501</v>
      </c>
      <c s="25" t="s">
        <v>76</v>
      </c>
      <c s="26">
        <v>2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502</v>
      </c>
    </row>
    <row r="51" spans="1:5" ht="51">
      <c r="A51" s="30" t="s">
        <v>46</v>
      </c>
      <c r="E51" s="31" t="s">
        <v>503</v>
      </c>
    </row>
    <row r="52" spans="1:5" ht="255">
      <c r="A52" t="s">
        <v>48</v>
      </c>
      <c r="E52" s="29" t="s">
        <v>504</v>
      </c>
    </row>
    <row r="53" spans="1:16" ht="12.75">
      <c r="A53" s="18" t="s">
        <v>39</v>
      </c>
      <c s="23" t="s">
        <v>159</v>
      </c>
      <c s="23" t="s">
        <v>505</v>
      </c>
      <c s="18" t="s">
        <v>41</v>
      </c>
      <c s="24" t="s">
        <v>506</v>
      </c>
      <c s="25" t="s">
        <v>132</v>
      </c>
      <c s="26">
        <v>14.46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41</v>
      </c>
    </row>
    <row r="55" spans="1:5" ht="38.25">
      <c r="A55" s="30" t="s">
        <v>46</v>
      </c>
      <c r="E55" s="31" t="s">
        <v>507</v>
      </c>
    </row>
    <row r="56" spans="1:5" ht="38.25">
      <c r="A56" t="s">
        <v>48</v>
      </c>
      <c r="E56" s="29" t="s">
        <v>508</v>
      </c>
    </row>
    <row r="57" spans="1:16" ht="12.75">
      <c r="A57" s="18" t="s">
        <v>39</v>
      </c>
      <c s="23" t="s">
        <v>165</v>
      </c>
      <c s="23" t="s">
        <v>509</v>
      </c>
      <c s="18" t="s">
        <v>41</v>
      </c>
      <c s="24" t="s">
        <v>510</v>
      </c>
      <c s="25" t="s">
        <v>76</v>
      </c>
      <c s="26">
        <v>2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41</v>
      </c>
    </row>
    <row r="59" spans="1:5" ht="51">
      <c r="A59" s="30" t="s">
        <v>46</v>
      </c>
      <c r="E59" s="31" t="s">
        <v>511</v>
      </c>
    </row>
    <row r="60" spans="1:5" ht="51">
      <c r="A60" t="s">
        <v>48</v>
      </c>
      <c r="E60" s="29" t="s">
        <v>512</v>
      </c>
    </row>
    <row r="61" spans="1:16" ht="12.75">
      <c r="A61" s="18" t="s">
        <v>39</v>
      </c>
      <c s="23" t="s">
        <v>171</v>
      </c>
      <c s="23" t="s">
        <v>513</v>
      </c>
      <c s="18" t="s">
        <v>41</v>
      </c>
      <c s="24" t="s">
        <v>514</v>
      </c>
      <c s="25" t="s">
        <v>132</v>
      </c>
      <c s="26">
        <v>14.46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41</v>
      </c>
    </row>
    <row r="63" spans="1:5" ht="38.25">
      <c r="A63" s="30" t="s">
        <v>46</v>
      </c>
      <c r="E63" s="31" t="s">
        <v>507</v>
      </c>
    </row>
    <row r="64" spans="1:5" ht="25.5">
      <c r="A64" t="s">
        <v>48</v>
      </c>
      <c r="E64" s="29" t="s">
        <v>515</v>
      </c>
    </row>
    <row r="65" spans="1:16" ht="12.75">
      <c r="A65" s="18" t="s">
        <v>39</v>
      </c>
      <c s="23" t="s">
        <v>177</v>
      </c>
      <c s="23" t="s">
        <v>516</v>
      </c>
      <c s="18" t="s">
        <v>41</v>
      </c>
      <c s="24" t="s">
        <v>517</v>
      </c>
      <c s="25" t="s">
        <v>132</v>
      </c>
      <c s="26">
        <v>14.46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41</v>
      </c>
    </row>
    <row r="67" spans="1:5" ht="38.25">
      <c r="A67" s="30" t="s">
        <v>46</v>
      </c>
      <c r="E67" s="31" t="s">
        <v>507</v>
      </c>
    </row>
    <row r="68" spans="1:5" ht="25.5">
      <c r="A68" t="s">
        <v>48</v>
      </c>
      <c r="E68" s="29" t="s">
        <v>518</v>
      </c>
    </row>
    <row r="69" spans="1:18" ht="12.75" customHeight="1">
      <c r="A69" s="5" t="s">
        <v>37</v>
      </c>
      <c s="5"/>
      <c s="35" t="s">
        <v>34</v>
      </c>
      <c s="5"/>
      <c s="21" t="s">
        <v>226</v>
      </c>
      <c s="5"/>
      <c s="5"/>
      <c s="5"/>
      <c s="36">
        <f>0+Q69</f>
      </c>
      <c r="O69">
        <f>0+R69</f>
      </c>
      <c r="Q69">
        <f>0+I70</f>
      </c>
      <c>
        <f>0+O70</f>
      </c>
    </row>
    <row r="70" spans="1:16" ht="12.75">
      <c r="A70" s="18" t="s">
        <v>39</v>
      </c>
      <c s="23" t="s">
        <v>182</v>
      </c>
      <c s="23" t="s">
        <v>396</v>
      </c>
      <c s="18" t="s">
        <v>41</v>
      </c>
      <c s="24" t="s">
        <v>397</v>
      </c>
      <c s="25" t="s">
        <v>132</v>
      </c>
      <c s="26">
        <v>14.46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519</v>
      </c>
    </row>
    <row r="72" spans="1:5" ht="25.5">
      <c r="A72" s="30" t="s">
        <v>46</v>
      </c>
      <c r="E72" s="31" t="s">
        <v>520</v>
      </c>
    </row>
    <row r="73" spans="1:5" ht="114.75">
      <c r="A73" t="s">
        <v>48</v>
      </c>
      <c r="E73" s="29" t="s">
        <v>400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521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521</v>
      </c>
      <c s="5"/>
      <c s="14" t="s">
        <v>522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23</v>
      </c>
      <c s="19"/>
      <c s="21" t="s">
        <v>90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39</v>
      </c>
      <c s="23" t="s">
        <v>23</v>
      </c>
      <c s="23" t="s">
        <v>523</v>
      </c>
      <c s="18" t="s">
        <v>41</v>
      </c>
      <c s="24" t="s">
        <v>524</v>
      </c>
      <c s="25" t="s">
        <v>76</v>
      </c>
      <c s="26">
        <v>450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93</v>
      </c>
    </row>
    <row r="12" spans="1:5" ht="25.5">
      <c r="A12" s="30" t="s">
        <v>46</v>
      </c>
      <c r="E12" s="31" t="s">
        <v>525</v>
      </c>
    </row>
    <row r="13" spans="1:5" ht="76.5">
      <c r="A13" t="s">
        <v>48</v>
      </c>
      <c r="E13" s="29" t="s">
        <v>526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88</v>
      </c>
      <c s="5"/>
      <c s="14" t="s">
        <v>89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23</v>
      </c>
      <c s="19"/>
      <c s="21" t="s">
        <v>90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8" t="s">
        <v>39</v>
      </c>
      <c s="23" t="s">
        <v>23</v>
      </c>
      <c s="23" t="s">
        <v>91</v>
      </c>
      <c s="18" t="s">
        <v>41</v>
      </c>
      <c s="24" t="s">
        <v>92</v>
      </c>
      <c s="25" t="s">
        <v>76</v>
      </c>
      <c s="26">
        <v>44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93</v>
      </c>
    </row>
    <row r="12" spans="1:5" ht="12.75">
      <c r="A12" s="30" t="s">
        <v>46</v>
      </c>
      <c r="E12" s="31" t="s">
        <v>94</v>
      </c>
    </row>
    <row r="13" spans="1:5" ht="165.75">
      <c r="A13" t="s">
        <v>48</v>
      </c>
      <c r="E13" s="29" t="s">
        <v>95</v>
      </c>
    </row>
    <row r="14" spans="1:16" ht="25.5">
      <c r="A14" s="18" t="s">
        <v>39</v>
      </c>
      <c s="23" t="s">
        <v>17</v>
      </c>
      <c s="23" t="s">
        <v>96</v>
      </c>
      <c s="18" t="s">
        <v>41</v>
      </c>
      <c s="24" t="s">
        <v>97</v>
      </c>
      <c s="25" t="s">
        <v>76</v>
      </c>
      <c s="26">
        <v>3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98</v>
      </c>
    </row>
    <row r="16" spans="1:5" ht="12.75">
      <c r="A16" s="30" t="s">
        <v>46</v>
      </c>
      <c r="E16" s="31" t="s">
        <v>99</v>
      </c>
    </row>
    <row r="17" spans="1:5" ht="165.75">
      <c r="A17" t="s">
        <v>48</v>
      </c>
      <c r="E17" s="29" t="s">
        <v>95</v>
      </c>
    </row>
    <row r="18" spans="1:16" ht="25.5">
      <c r="A18" s="18" t="s">
        <v>39</v>
      </c>
      <c s="23" t="s">
        <v>16</v>
      </c>
      <c s="23" t="s">
        <v>100</v>
      </c>
      <c s="18" t="s">
        <v>41</v>
      </c>
      <c s="24" t="s">
        <v>101</v>
      </c>
      <c s="25" t="s">
        <v>76</v>
      </c>
      <c s="26">
        <v>27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93</v>
      </c>
    </row>
    <row r="20" spans="1:5" ht="12.75">
      <c r="A20" s="30" t="s">
        <v>46</v>
      </c>
      <c r="E20" s="31" t="s">
        <v>102</v>
      </c>
    </row>
    <row r="21" spans="1:5" ht="165.75">
      <c r="A21" t="s">
        <v>48</v>
      </c>
      <c r="E21" s="29" t="s">
        <v>95</v>
      </c>
    </row>
    <row r="22" spans="1:16" ht="12.75">
      <c r="A22" s="18" t="s">
        <v>39</v>
      </c>
      <c s="23" t="s">
        <v>29</v>
      </c>
      <c s="23" t="s">
        <v>103</v>
      </c>
      <c s="18" t="s">
        <v>41</v>
      </c>
      <c s="24" t="s">
        <v>104</v>
      </c>
      <c s="25" t="s">
        <v>76</v>
      </c>
      <c s="26">
        <v>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41</v>
      </c>
    </row>
    <row r="24" spans="1:5" ht="25.5">
      <c r="A24" s="30" t="s">
        <v>46</v>
      </c>
      <c r="E24" s="31" t="s">
        <v>105</v>
      </c>
    </row>
    <row r="25" spans="1:5" ht="63.75">
      <c r="A25" t="s">
        <v>48</v>
      </c>
      <c r="E25" s="29" t="s">
        <v>106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0+O10+O15+O40+O45+O82+O99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110</v>
      </c>
      <c s="32">
        <f>0+I10+I15+I40+I45+I82+I99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107</v>
      </c>
      <c s="1"/>
      <c s="10" t="s">
        <v>108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109</v>
      </c>
      <c s="12" t="s">
        <v>12</v>
      </c>
      <c s="13" t="s">
        <v>110</v>
      </c>
      <c s="5"/>
      <c s="14" t="s">
        <v>111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38</v>
      </c>
      <c s="19"/>
      <c s="19"/>
      <c s="19"/>
      <c s="22">
        <f>0+Q10</f>
      </c>
      <c r="O10">
        <f>0+R10</f>
      </c>
      <c r="Q10">
        <f>0+I11</f>
      </c>
      <c>
        <f>0+O11</f>
      </c>
    </row>
    <row r="11" spans="1:16" ht="12.75">
      <c r="A11" s="18" t="s">
        <v>39</v>
      </c>
      <c s="23" t="s">
        <v>23</v>
      </c>
      <c s="23" t="s">
        <v>112</v>
      </c>
      <c s="18" t="s">
        <v>41</v>
      </c>
      <c s="24" t="s">
        <v>113</v>
      </c>
      <c s="25" t="s">
        <v>114</v>
      </c>
      <c s="26">
        <v>598.5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25.5">
      <c r="A12" s="28" t="s">
        <v>44</v>
      </c>
      <c r="E12" s="29" t="s">
        <v>115</v>
      </c>
    </row>
    <row r="13" spans="1:5" ht="12.75">
      <c r="A13" s="30" t="s">
        <v>46</v>
      </c>
      <c r="E13" s="31" t="s">
        <v>116</v>
      </c>
    </row>
    <row r="14" spans="1:5" ht="25.5">
      <c r="A14" t="s">
        <v>48</v>
      </c>
      <c r="E14" s="29" t="s">
        <v>117</v>
      </c>
    </row>
    <row r="15" spans="1:18" ht="12.75" customHeight="1">
      <c r="A15" s="5" t="s">
        <v>37</v>
      </c>
      <c s="5"/>
      <c s="35" t="s">
        <v>23</v>
      </c>
      <c s="5"/>
      <c s="21" t="s">
        <v>90</v>
      </c>
      <c s="5"/>
      <c s="5"/>
      <c s="5"/>
      <c s="36">
        <f>0+Q15</f>
      </c>
      <c r="O15">
        <f>0+R15</f>
      </c>
      <c r="Q15">
        <f>0+I16+I20+I24+I28+I32+I36</f>
      </c>
      <c>
        <f>0+O16+O20+O24+O28+O32+O36</f>
      </c>
    </row>
    <row r="16" spans="1:16" ht="25.5">
      <c r="A16" s="18" t="s">
        <v>39</v>
      </c>
      <c s="23" t="s">
        <v>17</v>
      </c>
      <c s="23" t="s">
        <v>118</v>
      </c>
      <c s="18" t="s">
        <v>41</v>
      </c>
      <c s="24" t="s">
        <v>119</v>
      </c>
      <c s="25" t="s">
        <v>120</v>
      </c>
      <c s="26">
        <v>424.55</v>
      </c>
      <c s="27">
        <v>0</v>
      </c>
      <c s="27">
        <f>ROUND(ROUND(H16,2)*ROUND(G16,3),2)</f>
      </c>
      <c r="O16">
        <f>(I16*21)/100</f>
      </c>
      <c t="s">
        <v>17</v>
      </c>
    </row>
    <row r="17" spans="1:5" ht="51">
      <c r="A17" s="28" t="s">
        <v>44</v>
      </c>
      <c r="E17" s="29" t="s">
        <v>121</v>
      </c>
    </row>
    <row r="18" spans="1:5" ht="114.75">
      <c r="A18" s="30" t="s">
        <v>46</v>
      </c>
      <c r="E18" s="31" t="s">
        <v>122</v>
      </c>
    </row>
    <row r="19" spans="1:5" ht="63.75">
      <c r="A19" t="s">
        <v>48</v>
      </c>
      <c r="E19" s="29" t="s">
        <v>123</v>
      </c>
    </row>
    <row r="20" spans="1:16" ht="12.75">
      <c r="A20" s="18" t="s">
        <v>39</v>
      </c>
      <c s="23" t="s">
        <v>16</v>
      </c>
      <c s="23" t="s">
        <v>124</v>
      </c>
      <c s="18" t="s">
        <v>41</v>
      </c>
      <c s="24" t="s">
        <v>125</v>
      </c>
      <c s="25" t="s">
        <v>126</v>
      </c>
      <c s="26">
        <v>1380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25.5">
      <c r="A21" s="28" t="s">
        <v>44</v>
      </c>
      <c r="E21" s="29" t="s">
        <v>127</v>
      </c>
    </row>
    <row r="22" spans="1:5" ht="38.25">
      <c r="A22" s="30" t="s">
        <v>46</v>
      </c>
      <c r="E22" s="31" t="s">
        <v>128</v>
      </c>
    </row>
    <row r="23" spans="1:5" ht="25.5">
      <c r="A23" t="s">
        <v>48</v>
      </c>
      <c r="E23" s="29" t="s">
        <v>129</v>
      </c>
    </row>
    <row r="24" spans="1:16" ht="12.75">
      <c r="A24" s="18" t="s">
        <v>39</v>
      </c>
      <c s="23" t="s">
        <v>27</v>
      </c>
      <c s="23" t="s">
        <v>130</v>
      </c>
      <c s="18" t="s">
        <v>41</v>
      </c>
      <c s="24" t="s">
        <v>131</v>
      </c>
      <c s="25" t="s">
        <v>132</v>
      </c>
      <c s="26">
        <v>708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25.5">
      <c r="A25" s="28" t="s">
        <v>44</v>
      </c>
      <c r="E25" s="29" t="s">
        <v>133</v>
      </c>
    </row>
    <row r="26" spans="1:5" ht="25.5">
      <c r="A26" s="30" t="s">
        <v>46</v>
      </c>
      <c r="E26" s="31" t="s">
        <v>134</v>
      </c>
    </row>
    <row r="27" spans="1:5" ht="25.5">
      <c r="A27" t="s">
        <v>48</v>
      </c>
      <c r="E27" s="29" t="s">
        <v>129</v>
      </c>
    </row>
    <row r="28" spans="1:16" ht="12.75">
      <c r="A28" s="18" t="s">
        <v>39</v>
      </c>
      <c s="23" t="s">
        <v>29</v>
      </c>
      <c s="23" t="s">
        <v>135</v>
      </c>
      <c s="18" t="s">
        <v>41</v>
      </c>
      <c s="24" t="s">
        <v>136</v>
      </c>
      <c s="25" t="s">
        <v>120</v>
      </c>
      <c s="26">
        <v>953.1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44</v>
      </c>
      <c r="E29" s="29" t="s">
        <v>137</v>
      </c>
    </row>
    <row r="30" spans="1:5" ht="102">
      <c r="A30" s="30" t="s">
        <v>46</v>
      </c>
      <c r="E30" s="31" t="s">
        <v>138</v>
      </c>
    </row>
    <row r="31" spans="1:5" ht="242.25">
      <c r="A31" t="s">
        <v>48</v>
      </c>
      <c r="E31" s="29" t="s">
        <v>139</v>
      </c>
    </row>
    <row r="32" spans="1:16" ht="12.75">
      <c r="A32" s="18" t="s">
        <v>39</v>
      </c>
      <c s="23" t="s">
        <v>69</v>
      </c>
      <c s="23" t="s">
        <v>140</v>
      </c>
      <c s="18" t="s">
        <v>41</v>
      </c>
      <c s="24" t="s">
        <v>141</v>
      </c>
      <c s="25" t="s">
        <v>126</v>
      </c>
      <c s="26">
        <v>77.25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44</v>
      </c>
      <c r="E33" s="29" t="s">
        <v>41</v>
      </c>
    </row>
    <row r="34" spans="1:5" ht="38.25">
      <c r="A34" s="30" t="s">
        <v>46</v>
      </c>
      <c r="E34" s="31" t="s">
        <v>142</v>
      </c>
    </row>
    <row r="35" spans="1:5" ht="38.25">
      <c r="A35" t="s">
        <v>48</v>
      </c>
      <c r="E35" s="29" t="s">
        <v>143</v>
      </c>
    </row>
    <row r="36" spans="1:16" ht="12.75">
      <c r="A36" s="18" t="s">
        <v>39</v>
      </c>
      <c s="23" t="s">
        <v>73</v>
      </c>
      <c s="23" t="s">
        <v>144</v>
      </c>
      <c s="18" t="s">
        <v>41</v>
      </c>
      <c s="24" t="s">
        <v>145</v>
      </c>
      <c s="25" t="s">
        <v>126</v>
      </c>
      <c s="26">
        <v>77.25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12.75">
      <c r="A37" s="28" t="s">
        <v>44</v>
      </c>
      <c r="E37" s="29" t="s">
        <v>41</v>
      </c>
    </row>
    <row r="38" spans="1:5" ht="38.25">
      <c r="A38" s="30" t="s">
        <v>46</v>
      </c>
      <c r="E38" s="31" t="s">
        <v>142</v>
      </c>
    </row>
    <row r="39" spans="1:5" ht="25.5">
      <c r="A39" t="s">
        <v>48</v>
      </c>
      <c r="E39" s="29" t="s">
        <v>146</v>
      </c>
    </row>
    <row r="40" spans="1:18" ht="12.75" customHeight="1">
      <c r="A40" s="5" t="s">
        <v>37</v>
      </c>
      <c s="5"/>
      <c s="35" t="s">
        <v>17</v>
      </c>
      <c s="5"/>
      <c s="21" t="s">
        <v>147</v>
      </c>
      <c s="5"/>
      <c s="5"/>
      <c s="5"/>
      <c s="36">
        <f>0+Q40</f>
      </c>
      <c r="O40">
        <f>0+R40</f>
      </c>
      <c r="Q40">
        <f>0+I41</f>
      </c>
      <c>
        <f>0+O41</f>
      </c>
    </row>
    <row r="41" spans="1:16" ht="12.75">
      <c r="A41" s="18" t="s">
        <v>39</v>
      </c>
      <c s="23" t="s">
        <v>34</v>
      </c>
      <c s="23" t="s">
        <v>148</v>
      </c>
      <c s="18" t="s">
        <v>41</v>
      </c>
      <c s="24" t="s">
        <v>149</v>
      </c>
      <c s="25" t="s">
        <v>132</v>
      </c>
      <c s="26">
        <v>309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25.5">
      <c r="A42" s="28" t="s">
        <v>44</v>
      </c>
      <c r="E42" s="29" t="s">
        <v>150</v>
      </c>
    </row>
    <row r="43" spans="1:5" ht="25.5">
      <c r="A43" s="30" t="s">
        <v>46</v>
      </c>
      <c r="E43" s="31" t="s">
        <v>151</v>
      </c>
    </row>
    <row r="44" spans="1:5" ht="165.75">
      <c r="A44" t="s">
        <v>48</v>
      </c>
      <c r="E44" s="29" t="s">
        <v>152</v>
      </c>
    </row>
    <row r="45" spans="1:18" ht="12.75" customHeight="1">
      <c r="A45" s="5" t="s">
        <v>37</v>
      </c>
      <c s="5"/>
      <c s="35" t="s">
        <v>29</v>
      </c>
      <c s="5"/>
      <c s="21" t="s">
        <v>153</v>
      </c>
      <c s="5"/>
      <c s="5"/>
      <c s="5"/>
      <c s="36">
        <f>0+Q45</f>
      </c>
      <c r="O45">
        <f>0+R45</f>
      </c>
      <c r="Q45">
        <f>0+I46+I50+I54+I58+I62+I66+I70+I74+I78</f>
      </c>
      <c>
        <f>0+O46+O50+O54+O58+O62+O66+O70+O74+O78</f>
      </c>
    </row>
    <row r="46" spans="1:16" ht="12.75">
      <c r="A46" s="18" t="s">
        <v>39</v>
      </c>
      <c s="23" t="s">
        <v>36</v>
      </c>
      <c s="23" t="s">
        <v>154</v>
      </c>
      <c s="18" t="s">
        <v>41</v>
      </c>
      <c s="24" t="s">
        <v>155</v>
      </c>
      <c s="25" t="s">
        <v>120</v>
      </c>
      <c s="26">
        <v>37.95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25.5">
      <c r="A47" s="28" t="s">
        <v>44</v>
      </c>
      <c r="E47" s="29" t="s">
        <v>156</v>
      </c>
    </row>
    <row r="48" spans="1:5" ht="25.5">
      <c r="A48" s="30" t="s">
        <v>46</v>
      </c>
      <c r="E48" s="31" t="s">
        <v>157</v>
      </c>
    </row>
    <row r="49" spans="1:5" ht="51">
      <c r="A49" t="s">
        <v>48</v>
      </c>
      <c r="E49" s="29" t="s">
        <v>158</v>
      </c>
    </row>
    <row r="50" spans="1:16" ht="12.75">
      <c r="A50" s="18" t="s">
        <v>39</v>
      </c>
      <c s="23" t="s">
        <v>159</v>
      </c>
      <c s="23" t="s">
        <v>160</v>
      </c>
      <c s="18" t="s">
        <v>41</v>
      </c>
      <c s="24" t="s">
        <v>161</v>
      </c>
      <c s="25" t="s">
        <v>126</v>
      </c>
      <c s="26">
        <v>8931.3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38.25">
      <c r="A51" s="28" t="s">
        <v>44</v>
      </c>
      <c r="E51" s="29" t="s">
        <v>162</v>
      </c>
    </row>
    <row r="52" spans="1:5" ht="89.25">
      <c r="A52" s="30" t="s">
        <v>46</v>
      </c>
      <c r="E52" s="31" t="s">
        <v>163</v>
      </c>
    </row>
    <row r="53" spans="1:5" ht="76.5">
      <c r="A53" t="s">
        <v>48</v>
      </c>
      <c r="E53" s="29" t="s">
        <v>164</v>
      </c>
    </row>
    <row r="54" spans="1:16" ht="12.75">
      <c r="A54" s="18" t="s">
        <v>39</v>
      </c>
      <c s="23" t="s">
        <v>165</v>
      </c>
      <c s="23" t="s">
        <v>166</v>
      </c>
      <c s="18" t="s">
        <v>41</v>
      </c>
      <c s="24" t="s">
        <v>167</v>
      </c>
      <c s="25" t="s">
        <v>126</v>
      </c>
      <c s="26">
        <v>1851.75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25.5">
      <c r="A55" s="28" t="s">
        <v>44</v>
      </c>
      <c r="E55" s="29" t="s">
        <v>168</v>
      </c>
    </row>
    <row r="56" spans="1:5" ht="38.25">
      <c r="A56" s="30" t="s">
        <v>46</v>
      </c>
      <c r="E56" s="31" t="s">
        <v>169</v>
      </c>
    </row>
    <row r="57" spans="1:5" ht="38.25">
      <c r="A57" t="s">
        <v>48</v>
      </c>
      <c r="E57" s="29" t="s">
        <v>170</v>
      </c>
    </row>
    <row r="58" spans="1:16" ht="12.75">
      <c r="A58" s="18" t="s">
        <v>39</v>
      </c>
      <c s="23" t="s">
        <v>171</v>
      </c>
      <c s="23" t="s">
        <v>172</v>
      </c>
      <c s="18" t="s">
        <v>41</v>
      </c>
      <c s="24" t="s">
        <v>173</v>
      </c>
      <c s="25" t="s">
        <v>126</v>
      </c>
      <c s="26">
        <v>8931.3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174</v>
      </c>
    </row>
    <row r="60" spans="1:5" ht="25.5">
      <c r="A60" s="30" t="s">
        <v>46</v>
      </c>
      <c r="E60" s="31" t="s">
        <v>175</v>
      </c>
    </row>
    <row r="61" spans="1:5" ht="51">
      <c r="A61" t="s">
        <v>48</v>
      </c>
      <c r="E61" s="29" t="s">
        <v>176</v>
      </c>
    </row>
    <row r="62" spans="1:16" ht="12.75">
      <c r="A62" s="18" t="s">
        <v>39</v>
      </c>
      <c s="23" t="s">
        <v>177</v>
      </c>
      <c s="23" t="s">
        <v>178</v>
      </c>
      <c s="18" t="s">
        <v>41</v>
      </c>
      <c s="24" t="s">
        <v>179</v>
      </c>
      <c s="25" t="s">
        <v>126</v>
      </c>
      <c s="26">
        <v>8695.26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44</v>
      </c>
      <c r="E63" s="29" t="s">
        <v>180</v>
      </c>
    </row>
    <row r="64" spans="1:5" ht="25.5">
      <c r="A64" s="30" t="s">
        <v>46</v>
      </c>
      <c r="E64" s="31" t="s">
        <v>181</v>
      </c>
    </row>
    <row r="65" spans="1:5" ht="51">
      <c r="A65" t="s">
        <v>48</v>
      </c>
      <c r="E65" s="29" t="s">
        <v>176</v>
      </c>
    </row>
    <row r="66" spans="1:16" ht="12.75">
      <c r="A66" s="18" t="s">
        <v>39</v>
      </c>
      <c s="23" t="s">
        <v>182</v>
      </c>
      <c s="23" t="s">
        <v>183</v>
      </c>
      <c s="18" t="s">
        <v>41</v>
      </c>
      <c s="24" t="s">
        <v>184</v>
      </c>
      <c s="25" t="s">
        <v>126</v>
      </c>
      <c s="26">
        <v>124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44</v>
      </c>
      <c r="E67" s="29" t="s">
        <v>185</v>
      </c>
    </row>
    <row r="68" spans="1:5" ht="76.5">
      <c r="A68" s="30" t="s">
        <v>46</v>
      </c>
      <c r="E68" s="31" t="s">
        <v>186</v>
      </c>
    </row>
    <row r="69" spans="1:5" ht="51">
      <c r="A69" t="s">
        <v>48</v>
      </c>
      <c r="E69" s="29" t="s">
        <v>187</v>
      </c>
    </row>
    <row r="70" spans="1:16" ht="12.75">
      <c r="A70" s="18" t="s">
        <v>39</v>
      </c>
      <c s="23" t="s">
        <v>188</v>
      </c>
      <c s="23" t="s">
        <v>189</v>
      </c>
      <c s="18" t="s">
        <v>41</v>
      </c>
      <c s="24" t="s">
        <v>190</v>
      </c>
      <c s="25" t="s">
        <v>126</v>
      </c>
      <c s="26">
        <v>14657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191</v>
      </c>
    </row>
    <row r="72" spans="1:5" ht="127.5">
      <c r="A72" s="30" t="s">
        <v>46</v>
      </c>
      <c r="E72" s="31" t="s">
        <v>192</v>
      </c>
    </row>
    <row r="73" spans="1:5" ht="140.25">
      <c r="A73" t="s">
        <v>48</v>
      </c>
      <c r="E73" s="29" t="s">
        <v>193</v>
      </c>
    </row>
    <row r="74" spans="1:16" ht="12.75">
      <c r="A74" s="18" t="s">
        <v>39</v>
      </c>
      <c s="23" t="s">
        <v>194</v>
      </c>
      <c s="23" t="s">
        <v>195</v>
      </c>
      <c s="18" t="s">
        <v>41</v>
      </c>
      <c s="24" t="s">
        <v>196</v>
      </c>
      <c s="25" t="s">
        <v>126</v>
      </c>
      <c s="26">
        <v>8215.26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44</v>
      </c>
      <c r="E75" s="29" t="s">
        <v>174</v>
      </c>
    </row>
    <row r="76" spans="1:5" ht="114.75">
      <c r="A76" s="30" t="s">
        <v>46</v>
      </c>
      <c r="E76" s="31" t="s">
        <v>197</v>
      </c>
    </row>
    <row r="77" spans="1:5" ht="140.25">
      <c r="A77" t="s">
        <v>48</v>
      </c>
      <c r="E77" s="29" t="s">
        <v>193</v>
      </c>
    </row>
    <row r="78" spans="1:16" ht="12.75">
      <c r="A78" s="18" t="s">
        <v>39</v>
      </c>
      <c s="23" t="s">
        <v>198</v>
      </c>
      <c s="23" t="s">
        <v>199</v>
      </c>
      <c s="18" t="s">
        <v>41</v>
      </c>
      <c s="24" t="s">
        <v>200</v>
      </c>
      <c s="25" t="s">
        <v>126</v>
      </c>
      <c s="26">
        <v>480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44</v>
      </c>
      <c r="E79" s="29" t="s">
        <v>174</v>
      </c>
    </row>
    <row r="80" spans="1:5" ht="51">
      <c r="A80" s="30" t="s">
        <v>46</v>
      </c>
      <c r="E80" s="31" t="s">
        <v>201</v>
      </c>
    </row>
    <row r="81" spans="1:5" ht="140.25">
      <c r="A81" t="s">
        <v>48</v>
      </c>
      <c r="E81" s="29" t="s">
        <v>193</v>
      </c>
    </row>
    <row r="82" spans="1:18" ht="12.75" customHeight="1">
      <c r="A82" s="5" t="s">
        <v>37</v>
      </c>
      <c s="5"/>
      <c s="35" t="s">
        <v>73</v>
      </c>
      <c s="5"/>
      <c s="21" t="s">
        <v>202</v>
      </c>
      <c s="5"/>
      <c s="5"/>
      <c s="5"/>
      <c s="36">
        <f>0+Q82</f>
      </c>
      <c r="O82">
        <f>0+R82</f>
      </c>
      <c r="Q82">
        <f>0+I83+I87+I91+I95</f>
      </c>
      <c>
        <f>0+O83+O87+O91+O95</f>
      </c>
    </row>
    <row r="83" spans="1:16" ht="12.75">
      <c r="A83" s="18" t="s">
        <v>39</v>
      </c>
      <c s="23" t="s">
        <v>203</v>
      </c>
      <c s="23" t="s">
        <v>204</v>
      </c>
      <c s="18" t="s">
        <v>41</v>
      </c>
      <c s="24" t="s">
        <v>205</v>
      </c>
      <c s="25" t="s">
        <v>132</v>
      </c>
      <c s="26">
        <v>6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25.5">
      <c r="A84" s="28" t="s">
        <v>44</v>
      </c>
      <c r="E84" s="29" t="s">
        <v>206</v>
      </c>
    </row>
    <row r="85" spans="1:5" ht="76.5">
      <c r="A85" s="30" t="s">
        <v>46</v>
      </c>
      <c r="E85" s="31" t="s">
        <v>207</v>
      </c>
    </row>
    <row r="86" spans="1:5" ht="255">
      <c r="A86" t="s">
        <v>48</v>
      </c>
      <c r="E86" s="29" t="s">
        <v>208</v>
      </c>
    </row>
    <row r="87" spans="1:16" ht="12.75">
      <c r="A87" s="18" t="s">
        <v>39</v>
      </c>
      <c s="23" t="s">
        <v>209</v>
      </c>
      <c s="23" t="s">
        <v>210</v>
      </c>
      <c s="18" t="s">
        <v>41</v>
      </c>
      <c s="24" t="s">
        <v>211</v>
      </c>
      <c s="25" t="s">
        <v>76</v>
      </c>
      <c s="26">
        <v>1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25.5">
      <c r="A88" s="28" t="s">
        <v>44</v>
      </c>
      <c r="E88" s="29" t="s">
        <v>212</v>
      </c>
    </row>
    <row r="89" spans="1:5" ht="25.5">
      <c r="A89" s="30" t="s">
        <v>46</v>
      </c>
      <c r="E89" s="31" t="s">
        <v>213</v>
      </c>
    </row>
    <row r="90" spans="1:5" ht="89.25">
      <c r="A90" t="s">
        <v>48</v>
      </c>
      <c r="E90" s="29" t="s">
        <v>214</v>
      </c>
    </row>
    <row r="91" spans="1:16" ht="12.75">
      <c r="A91" s="18" t="s">
        <v>39</v>
      </c>
      <c s="23" t="s">
        <v>215</v>
      </c>
      <c s="23" t="s">
        <v>216</v>
      </c>
      <c s="18" t="s">
        <v>41</v>
      </c>
      <c s="24" t="s">
        <v>217</v>
      </c>
      <c s="25" t="s">
        <v>76</v>
      </c>
      <c s="26">
        <v>6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44</v>
      </c>
      <c r="E92" s="29" t="s">
        <v>174</v>
      </c>
    </row>
    <row r="93" spans="1:5" ht="63.75">
      <c r="A93" s="30" t="s">
        <v>46</v>
      </c>
      <c r="E93" s="31" t="s">
        <v>218</v>
      </c>
    </row>
    <row r="94" spans="1:5" ht="76.5">
      <c r="A94" t="s">
        <v>48</v>
      </c>
      <c r="E94" s="29" t="s">
        <v>219</v>
      </c>
    </row>
    <row r="95" spans="1:16" ht="12.75">
      <c r="A95" s="18" t="s">
        <v>39</v>
      </c>
      <c s="23" t="s">
        <v>220</v>
      </c>
      <c s="23" t="s">
        <v>221</v>
      </c>
      <c s="18" t="s">
        <v>41</v>
      </c>
      <c s="24" t="s">
        <v>222</v>
      </c>
      <c s="25" t="s">
        <v>76</v>
      </c>
      <c s="26">
        <v>10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44</v>
      </c>
      <c r="E96" s="29" t="s">
        <v>223</v>
      </c>
    </row>
    <row r="97" spans="1:5" ht="12.75">
      <c r="A97" s="30" t="s">
        <v>46</v>
      </c>
      <c r="E97" s="31" t="s">
        <v>224</v>
      </c>
    </row>
    <row r="98" spans="1:5" ht="25.5">
      <c r="A98" t="s">
        <v>48</v>
      </c>
      <c r="E98" s="29" t="s">
        <v>225</v>
      </c>
    </row>
    <row r="99" spans="1:18" ht="12.75" customHeight="1">
      <c r="A99" s="5" t="s">
        <v>37</v>
      </c>
      <c s="5"/>
      <c s="35" t="s">
        <v>34</v>
      </c>
      <c s="5"/>
      <c s="21" t="s">
        <v>226</v>
      </c>
      <c s="5"/>
      <c s="5"/>
      <c s="5"/>
      <c s="36">
        <f>0+Q99</f>
      </c>
      <c r="O99">
        <f>0+R99</f>
      </c>
      <c r="Q99">
        <f>0+I100+I104+I108+I112</f>
      </c>
      <c>
        <f>0+O100+O104+O108+O112</f>
      </c>
    </row>
    <row r="100" spans="1:16" ht="12.75">
      <c r="A100" s="18" t="s">
        <v>39</v>
      </c>
      <c s="23" t="s">
        <v>227</v>
      </c>
      <c s="23" t="s">
        <v>228</v>
      </c>
      <c s="18" t="s">
        <v>41</v>
      </c>
      <c s="24" t="s">
        <v>229</v>
      </c>
      <c s="25" t="s">
        <v>132</v>
      </c>
      <c s="26">
        <v>309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25.5">
      <c r="A101" s="28" t="s">
        <v>44</v>
      </c>
      <c r="E101" s="29" t="s">
        <v>230</v>
      </c>
    </row>
    <row r="102" spans="1:5" ht="25.5">
      <c r="A102" s="30" t="s">
        <v>46</v>
      </c>
      <c r="E102" s="31" t="s">
        <v>231</v>
      </c>
    </row>
    <row r="103" spans="1:5" ht="51">
      <c r="A103" t="s">
        <v>48</v>
      </c>
      <c r="E103" s="29" t="s">
        <v>232</v>
      </c>
    </row>
    <row r="104" spans="1:16" ht="12.75">
      <c r="A104" s="18" t="s">
        <v>39</v>
      </c>
      <c s="23" t="s">
        <v>233</v>
      </c>
      <c s="23" t="s">
        <v>234</v>
      </c>
      <c s="18" t="s">
        <v>41</v>
      </c>
      <c s="24" t="s">
        <v>235</v>
      </c>
      <c s="25" t="s">
        <v>132</v>
      </c>
      <c s="26">
        <v>772.5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25.5">
      <c r="A105" s="28" t="s">
        <v>44</v>
      </c>
      <c r="E105" s="29" t="s">
        <v>236</v>
      </c>
    </row>
    <row r="106" spans="1:5" ht="51">
      <c r="A106" s="30" t="s">
        <v>46</v>
      </c>
      <c r="E106" s="31" t="s">
        <v>237</v>
      </c>
    </row>
    <row r="107" spans="1:5" ht="51">
      <c r="A107" t="s">
        <v>48</v>
      </c>
      <c r="E107" s="29" t="s">
        <v>238</v>
      </c>
    </row>
    <row r="108" spans="1:16" ht="12.75">
      <c r="A108" s="18" t="s">
        <v>39</v>
      </c>
      <c s="23" t="s">
        <v>239</v>
      </c>
      <c s="23" t="s">
        <v>240</v>
      </c>
      <c s="18" t="s">
        <v>41</v>
      </c>
      <c s="24" t="s">
        <v>241</v>
      </c>
      <c s="25" t="s">
        <v>132</v>
      </c>
      <c s="26">
        <v>62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44</v>
      </c>
      <c r="E109" s="29" t="s">
        <v>185</v>
      </c>
    </row>
    <row r="110" spans="1:5" ht="89.25">
      <c r="A110" s="30" t="s">
        <v>46</v>
      </c>
      <c r="E110" s="31" t="s">
        <v>242</v>
      </c>
    </row>
    <row r="111" spans="1:5" ht="25.5">
      <c r="A111" t="s">
        <v>48</v>
      </c>
      <c r="E111" s="29" t="s">
        <v>243</v>
      </c>
    </row>
    <row r="112" spans="1:16" ht="12.75">
      <c r="A112" s="18" t="s">
        <v>39</v>
      </c>
      <c s="23" t="s">
        <v>244</v>
      </c>
      <c s="23" t="s">
        <v>245</v>
      </c>
      <c s="18" t="s">
        <v>41</v>
      </c>
      <c s="24" t="s">
        <v>246</v>
      </c>
      <c s="25" t="s">
        <v>132</v>
      </c>
      <c s="26">
        <v>62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44</v>
      </c>
      <c r="E113" s="29" t="s">
        <v>174</v>
      </c>
    </row>
    <row r="114" spans="1:5" ht="89.25">
      <c r="A114" s="30" t="s">
        <v>46</v>
      </c>
      <c r="E114" s="31" t="s">
        <v>242</v>
      </c>
    </row>
    <row r="115" spans="1:5" ht="38.25">
      <c r="A115" t="s">
        <v>48</v>
      </c>
      <c r="E115" s="29" t="s">
        <v>247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0+O10+O19+O36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248</v>
      </c>
      <c s="32">
        <f>0+I10+I19+I36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107</v>
      </c>
      <c s="1"/>
      <c s="10" t="s">
        <v>108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109</v>
      </c>
      <c s="12" t="s">
        <v>12</v>
      </c>
      <c s="13" t="s">
        <v>248</v>
      </c>
      <c s="5"/>
      <c s="14" t="s">
        <v>249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38</v>
      </c>
      <c s="19"/>
      <c s="19"/>
      <c s="19"/>
      <c s="22">
        <f>0+Q10</f>
      </c>
      <c r="O10">
        <f>0+R10</f>
      </c>
      <c r="Q10">
        <f>0+I11+I15</f>
      </c>
      <c>
        <f>0+O11+O15</f>
      </c>
    </row>
    <row r="11" spans="1:16" ht="12.75">
      <c r="A11" s="18" t="s">
        <v>39</v>
      </c>
      <c s="23" t="s">
        <v>23</v>
      </c>
      <c s="23" t="s">
        <v>112</v>
      </c>
      <c s="18" t="s">
        <v>41</v>
      </c>
      <c s="24" t="s">
        <v>113</v>
      </c>
      <c s="25" t="s">
        <v>114</v>
      </c>
      <c s="26">
        <v>1363.725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25.5">
      <c r="A12" s="28" t="s">
        <v>44</v>
      </c>
      <c r="E12" s="29" t="s">
        <v>250</v>
      </c>
    </row>
    <row r="13" spans="1:5" ht="12.75">
      <c r="A13" s="30" t="s">
        <v>46</v>
      </c>
      <c r="E13" s="31" t="s">
        <v>251</v>
      </c>
    </row>
    <row r="14" spans="1:5" ht="25.5">
      <c r="A14" t="s">
        <v>48</v>
      </c>
      <c r="E14" s="29" t="s">
        <v>117</v>
      </c>
    </row>
    <row r="15" spans="1:16" ht="12.75">
      <c r="A15" s="18" t="s">
        <v>39</v>
      </c>
      <c s="23" t="s">
        <v>17</v>
      </c>
      <c s="23" t="s">
        <v>252</v>
      </c>
      <c s="18" t="s">
        <v>41</v>
      </c>
      <c s="24" t="s">
        <v>113</v>
      </c>
      <c s="25" t="s">
        <v>114</v>
      </c>
      <c s="26">
        <v>1403.064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253</v>
      </c>
    </row>
    <row r="17" spans="1:5" ht="38.25">
      <c r="A17" s="30" t="s">
        <v>46</v>
      </c>
      <c r="E17" s="31" t="s">
        <v>254</v>
      </c>
    </row>
    <row r="18" spans="1:5" ht="25.5">
      <c r="A18" t="s">
        <v>48</v>
      </c>
      <c r="E18" s="29" t="s">
        <v>117</v>
      </c>
    </row>
    <row r="19" spans="1:18" ht="12.75" customHeight="1">
      <c r="A19" s="5" t="s">
        <v>37</v>
      </c>
      <c s="5"/>
      <c s="35" t="s">
        <v>23</v>
      </c>
      <c s="5"/>
      <c s="21" t="s">
        <v>90</v>
      </c>
      <c s="5"/>
      <c s="5"/>
      <c s="5"/>
      <c s="36">
        <f>0+Q19</f>
      </c>
      <c r="O19">
        <f>0+R19</f>
      </c>
      <c r="Q19">
        <f>0+I20+I24+I28+I32</f>
      </c>
      <c>
        <f>0+O20+O24+O28+O32</f>
      </c>
    </row>
    <row r="20" spans="1:16" ht="25.5">
      <c r="A20" s="18" t="s">
        <v>39</v>
      </c>
      <c s="23" t="s">
        <v>16</v>
      </c>
      <c s="23" t="s">
        <v>255</v>
      </c>
      <c s="18" t="s">
        <v>41</v>
      </c>
      <c s="24" t="s">
        <v>256</v>
      </c>
      <c s="25" t="s">
        <v>120</v>
      </c>
      <c s="26">
        <v>717.75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38.25">
      <c r="A21" s="28" t="s">
        <v>44</v>
      </c>
      <c r="E21" s="29" t="s">
        <v>257</v>
      </c>
    </row>
    <row r="22" spans="1:5" ht="153">
      <c r="A22" s="30" t="s">
        <v>46</v>
      </c>
      <c r="E22" s="31" t="s">
        <v>258</v>
      </c>
    </row>
    <row r="23" spans="1:5" ht="63.75">
      <c r="A23" t="s">
        <v>48</v>
      </c>
      <c r="E23" s="29" t="s">
        <v>123</v>
      </c>
    </row>
    <row r="24" spans="1:16" ht="25.5">
      <c r="A24" s="18" t="s">
        <v>39</v>
      </c>
      <c s="23" t="s">
        <v>27</v>
      </c>
      <c s="23" t="s">
        <v>259</v>
      </c>
      <c s="18" t="s">
        <v>41</v>
      </c>
      <c s="24" t="s">
        <v>260</v>
      </c>
      <c s="25" t="s">
        <v>120</v>
      </c>
      <c s="26">
        <v>584.61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25.5">
      <c r="A25" s="28" t="s">
        <v>44</v>
      </c>
      <c r="E25" s="29" t="s">
        <v>261</v>
      </c>
    </row>
    <row r="26" spans="1:5" ht="89.25">
      <c r="A26" s="30" t="s">
        <v>46</v>
      </c>
      <c r="E26" s="31" t="s">
        <v>262</v>
      </c>
    </row>
    <row r="27" spans="1:5" ht="63.75">
      <c r="A27" t="s">
        <v>48</v>
      </c>
      <c r="E27" s="29" t="s">
        <v>123</v>
      </c>
    </row>
    <row r="28" spans="1:16" ht="25.5">
      <c r="A28" s="18" t="s">
        <v>39</v>
      </c>
      <c s="23" t="s">
        <v>29</v>
      </c>
      <c s="23" t="s">
        <v>263</v>
      </c>
      <c s="18" t="s">
        <v>41</v>
      </c>
      <c s="24" t="s">
        <v>119</v>
      </c>
      <c s="25" t="s">
        <v>120</v>
      </c>
      <c s="26">
        <v>449.7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63.75">
      <c r="A29" s="28" t="s">
        <v>44</v>
      </c>
      <c r="E29" s="29" t="s">
        <v>264</v>
      </c>
    </row>
    <row r="30" spans="1:5" ht="140.25">
      <c r="A30" s="30" t="s">
        <v>46</v>
      </c>
      <c r="E30" s="31" t="s">
        <v>265</v>
      </c>
    </row>
    <row r="31" spans="1:5" ht="63.75">
      <c r="A31" t="s">
        <v>48</v>
      </c>
      <c r="E31" s="29" t="s">
        <v>123</v>
      </c>
    </row>
    <row r="32" spans="1:16" ht="12.75">
      <c r="A32" s="18" t="s">
        <v>39</v>
      </c>
      <c s="23" t="s">
        <v>31</v>
      </c>
      <c s="23" t="s">
        <v>266</v>
      </c>
      <c s="18" t="s">
        <v>41</v>
      </c>
      <c s="24" t="s">
        <v>267</v>
      </c>
      <c s="25" t="s">
        <v>126</v>
      </c>
      <c s="26">
        <v>4977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25.5">
      <c r="A33" s="28" t="s">
        <v>44</v>
      </c>
      <c r="E33" s="29" t="s">
        <v>268</v>
      </c>
    </row>
    <row r="34" spans="1:5" ht="153">
      <c r="A34" s="30" t="s">
        <v>46</v>
      </c>
      <c r="E34" s="31" t="s">
        <v>269</v>
      </c>
    </row>
    <row r="35" spans="1:5" ht="25.5">
      <c r="A35" t="s">
        <v>48</v>
      </c>
      <c r="E35" s="29" t="s">
        <v>270</v>
      </c>
    </row>
    <row r="36" spans="1:18" ht="12.75" customHeight="1">
      <c r="A36" s="5" t="s">
        <v>37</v>
      </c>
      <c s="5"/>
      <c s="35" t="s">
        <v>29</v>
      </c>
      <c s="5"/>
      <c s="21" t="s">
        <v>153</v>
      </c>
      <c s="5"/>
      <c s="5"/>
      <c s="5"/>
      <c s="36">
        <f>0+Q36</f>
      </c>
      <c r="O36">
        <f>0+R36</f>
      </c>
      <c r="Q36">
        <f>0+I37+I41+I45</f>
      </c>
      <c>
        <f>0+O37+O41+O45</f>
      </c>
    </row>
    <row r="37" spans="1:16" ht="12.75">
      <c r="A37" s="18" t="s">
        <v>39</v>
      </c>
      <c s="23" t="s">
        <v>69</v>
      </c>
      <c s="23" t="s">
        <v>271</v>
      </c>
      <c s="18" t="s">
        <v>41</v>
      </c>
      <c s="24" t="s">
        <v>272</v>
      </c>
      <c s="25" t="s">
        <v>126</v>
      </c>
      <c s="26">
        <v>519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25.5">
      <c r="A38" s="28" t="s">
        <v>44</v>
      </c>
      <c r="E38" s="29" t="s">
        <v>273</v>
      </c>
    </row>
    <row r="39" spans="1:5" ht="38.25">
      <c r="A39" s="30" t="s">
        <v>46</v>
      </c>
      <c r="E39" s="31" t="s">
        <v>274</v>
      </c>
    </row>
    <row r="40" spans="1:5" ht="127.5">
      <c r="A40" t="s">
        <v>48</v>
      </c>
      <c r="E40" s="29" t="s">
        <v>275</v>
      </c>
    </row>
    <row r="41" spans="1:16" ht="12.75">
      <c r="A41" s="18" t="s">
        <v>39</v>
      </c>
      <c s="23" t="s">
        <v>73</v>
      </c>
      <c s="23" t="s">
        <v>276</v>
      </c>
      <c s="18" t="s">
        <v>41</v>
      </c>
      <c s="24" t="s">
        <v>277</v>
      </c>
      <c s="25" t="s">
        <v>126</v>
      </c>
      <c s="26">
        <v>5055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51">
      <c r="A42" s="28" t="s">
        <v>44</v>
      </c>
      <c r="E42" s="29" t="s">
        <v>278</v>
      </c>
    </row>
    <row r="43" spans="1:5" ht="165.75">
      <c r="A43" s="30" t="s">
        <v>46</v>
      </c>
      <c r="E43" s="31" t="s">
        <v>279</v>
      </c>
    </row>
    <row r="44" spans="1:5" ht="51">
      <c r="A44" t="s">
        <v>48</v>
      </c>
      <c r="E44" s="29" t="s">
        <v>158</v>
      </c>
    </row>
    <row r="45" spans="1:16" ht="12.75">
      <c r="A45" s="18" t="s">
        <v>39</v>
      </c>
      <c s="23" t="s">
        <v>34</v>
      </c>
      <c s="23" t="s">
        <v>280</v>
      </c>
      <c s="18" t="s">
        <v>41</v>
      </c>
      <c s="24" t="s">
        <v>281</v>
      </c>
      <c s="25" t="s">
        <v>120</v>
      </c>
      <c s="26">
        <v>809.46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38.25">
      <c r="A46" s="28" t="s">
        <v>44</v>
      </c>
      <c r="E46" s="29" t="s">
        <v>282</v>
      </c>
    </row>
    <row r="47" spans="1:5" ht="114.75">
      <c r="A47" s="30" t="s">
        <v>46</v>
      </c>
      <c r="E47" s="31" t="s">
        <v>283</v>
      </c>
    </row>
    <row r="48" spans="1:5" ht="102">
      <c r="A48" t="s">
        <v>48</v>
      </c>
      <c r="E48" s="29" t="s">
        <v>284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0+O10+O15+O28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285</v>
      </c>
      <c s="32">
        <f>0+I10+I15+I28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107</v>
      </c>
      <c s="1"/>
      <c s="10" t="s">
        <v>108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109</v>
      </c>
      <c s="12" t="s">
        <v>12</v>
      </c>
      <c s="13" t="s">
        <v>285</v>
      </c>
      <c s="5"/>
      <c s="14" t="s">
        <v>286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38</v>
      </c>
      <c s="19"/>
      <c s="19"/>
      <c s="19"/>
      <c s="22">
        <f>0+Q10</f>
      </c>
      <c r="O10">
        <f>0+R10</f>
      </c>
      <c r="Q10">
        <f>0+I11</f>
      </c>
      <c>
        <f>0+O11</f>
      </c>
    </row>
    <row r="11" spans="1:16" ht="12.75">
      <c r="A11" s="18" t="s">
        <v>39</v>
      </c>
      <c s="23" t="s">
        <v>23</v>
      </c>
      <c s="23" t="s">
        <v>112</v>
      </c>
      <c s="18" t="s">
        <v>41</v>
      </c>
      <c s="24" t="s">
        <v>113</v>
      </c>
      <c s="25" t="s">
        <v>114</v>
      </c>
      <c s="26">
        <v>4658.61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25.5">
      <c r="A12" s="28" t="s">
        <v>44</v>
      </c>
      <c r="E12" s="29" t="s">
        <v>287</v>
      </c>
    </row>
    <row r="13" spans="1:5" ht="12.75">
      <c r="A13" s="30" t="s">
        <v>46</v>
      </c>
      <c r="E13" s="31" t="s">
        <v>288</v>
      </c>
    </row>
    <row r="14" spans="1:5" ht="25.5">
      <c r="A14" t="s">
        <v>48</v>
      </c>
      <c r="E14" s="29" t="s">
        <v>117</v>
      </c>
    </row>
    <row r="15" spans="1:18" ht="12.75" customHeight="1">
      <c r="A15" s="5" t="s">
        <v>37</v>
      </c>
      <c s="5"/>
      <c s="35" t="s">
        <v>23</v>
      </c>
      <c s="5"/>
      <c s="21" t="s">
        <v>90</v>
      </c>
      <c s="5"/>
      <c s="5"/>
      <c s="5"/>
      <c s="36">
        <f>0+Q15</f>
      </c>
      <c r="O15">
        <f>0+R15</f>
      </c>
      <c r="Q15">
        <f>0+I16+I20+I24</f>
      </c>
      <c>
        <f>0+O16+O20+O24</f>
      </c>
    </row>
    <row r="16" spans="1:16" ht="25.5">
      <c r="A16" s="18" t="s">
        <v>39</v>
      </c>
      <c s="23" t="s">
        <v>17</v>
      </c>
      <c s="23" t="s">
        <v>289</v>
      </c>
      <c s="18" t="s">
        <v>41</v>
      </c>
      <c s="24" t="s">
        <v>290</v>
      </c>
      <c s="25" t="s">
        <v>120</v>
      </c>
      <c s="26">
        <v>2451.9</v>
      </c>
      <c s="27">
        <v>0</v>
      </c>
      <c s="27">
        <f>ROUND(ROUND(H16,2)*ROUND(G16,3),2)</f>
      </c>
      <c r="O16">
        <f>(I16*21)/100</f>
      </c>
      <c t="s">
        <v>17</v>
      </c>
    </row>
    <row r="17" spans="1:5" ht="25.5">
      <c r="A17" s="28" t="s">
        <v>44</v>
      </c>
      <c r="E17" s="29" t="s">
        <v>291</v>
      </c>
    </row>
    <row r="18" spans="1:5" ht="153">
      <c r="A18" s="30" t="s">
        <v>46</v>
      </c>
      <c r="E18" s="31" t="s">
        <v>292</v>
      </c>
    </row>
    <row r="19" spans="1:5" ht="369.75">
      <c r="A19" t="s">
        <v>48</v>
      </c>
      <c r="E19" s="29" t="s">
        <v>293</v>
      </c>
    </row>
    <row r="20" spans="1:16" ht="12.75">
      <c r="A20" s="18" t="s">
        <v>39</v>
      </c>
      <c s="23" t="s">
        <v>16</v>
      </c>
      <c s="23" t="s">
        <v>294</v>
      </c>
      <c s="18" t="s">
        <v>41</v>
      </c>
      <c s="24" t="s">
        <v>295</v>
      </c>
      <c s="25" t="s">
        <v>120</v>
      </c>
      <c s="26">
        <v>2451.9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12.75">
      <c r="A21" s="28" t="s">
        <v>44</v>
      </c>
      <c r="E21" s="29" t="s">
        <v>296</v>
      </c>
    </row>
    <row r="22" spans="1:5" ht="140.25">
      <c r="A22" s="30" t="s">
        <v>46</v>
      </c>
      <c r="E22" s="31" t="s">
        <v>297</v>
      </c>
    </row>
    <row r="23" spans="1:5" ht="280.5">
      <c r="A23" t="s">
        <v>48</v>
      </c>
      <c r="E23" s="29" t="s">
        <v>298</v>
      </c>
    </row>
    <row r="24" spans="1:16" ht="12.75">
      <c r="A24" s="18" t="s">
        <v>39</v>
      </c>
      <c s="23" t="s">
        <v>27</v>
      </c>
      <c s="23" t="s">
        <v>266</v>
      </c>
      <c s="18" t="s">
        <v>41</v>
      </c>
      <c s="24" t="s">
        <v>267</v>
      </c>
      <c s="25" t="s">
        <v>126</v>
      </c>
      <c s="26">
        <v>4903.8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25.5">
      <c r="A25" s="28" t="s">
        <v>44</v>
      </c>
      <c r="E25" s="29" t="s">
        <v>299</v>
      </c>
    </row>
    <row r="26" spans="1:5" ht="127.5">
      <c r="A26" s="30" t="s">
        <v>46</v>
      </c>
      <c r="E26" s="31" t="s">
        <v>300</v>
      </c>
    </row>
    <row r="27" spans="1:5" ht="25.5">
      <c r="A27" t="s">
        <v>48</v>
      </c>
      <c r="E27" s="29" t="s">
        <v>270</v>
      </c>
    </row>
    <row r="28" spans="1:18" ht="12.75" customHeight="1">
      <c r="A28" s="5" t="s">
        <v>37</v>
      </c>
      <c s="5"/>
      <c s="35" t="s">
        <v>17</v>
      </c>
      <c s="5"/>
      <c s="21" t="s">
        <v>147</v>
      </c>
      <c s="5"/>
      <c s="5"/>
      <c s="5"/>
      <c s="36">
        <f>0+Q28</f>
      </c>
      <c r="O28">
        <f>0+R28</f>
      </c>
      <c r="Q28">
        <f>0+I29</f>
      </c>
      <c>
        <f>0+O29</f>
      </c>
    </row>
    <row r="29" spans="1:16" ht="12.75">
      <c r="A29" s="18" t="s">
        <v>39</v>
      </c>
      <c s="23" t="s">
        <v>29</v>
      </c>
      <c s="23" t="s">
        <v>301</v>
      </c>
      <c s="18" t="s">
        <v>41</v>
      </c>
      <c s="24" t="s">
        <v>302</v>
      </c>
      <c s="25" t="s">
        <v>126</v>
      </c>
      <c s="26">
        <v>9702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25.5">
      <c r="A30" s="28" t="s">
        <v>44</v>
      </c>
      <c r="E30" s="29" t="s">
        <v>303</v>
      </c>
    </row>
    <row r="31" spans="1:5" ht="127.5">
      <c r="A31" s="30" t="s">
        <v>46</v>
      </c>
      <c r="E31" s="31" t="s">
        <v>304</v>
      </c>
    </row>
    <row r="32" spans="1:5" ht="102">
      <c r="A32" t="s">
        <v>48</v>
      </c>
      <c r="E32" s="29" t="s">
        <v>305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306</v>
      </c>
      <c s="32">
        <f>0+I10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107</v>
      </c>
      <c s="1"/>
      <c s="10" t="s">
        <v>108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109</v>
      </c>
      <c s="12" t="s">
        <v>12</v>
      </c>
      <c s="13" t="s">
        <v>306</v>
      </c>
      <c s="5"/>
      <c s="14" t="s">
        <v>307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23</v>
      </c>
      <c s="19"/>
      <c s="21" t="s">
        <v>90</v>
      </c>
      <c s="19"/>
      <c s="19"/>
      <c s="19"/>
      <c s="22">
        <f>0+Q10</f>
      </c>
      <c r="O10">
        <f>0+R10</f>
      </c>
      <c r="Q10">
        <f>0+I11</f>
      </c>
      <c>
        <f>0+O11</f>
      </c>
    </row>
    <row r="11" spans="1:16" ht="12.75">
      <c r="A11" s="18" t="s">
        <v>39</v>
      </c>
      <c s="23" t="s">
        <v>23</v>
      </c>
      <c s="23" t="s">
        <v>294</v>
      </c>
      <c s="18" t="s">
        <v>41</v>
      </c>
      <c s="24" t="s">
        <v>295</v>
      </c>
      <c s="25" t="s">
        <v>120</v>
      </c>
      <c s="26">
        <v>980.76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25.5">
      <c r="A12" s="28" t="s">
        <v>44</v>
      </c>
      <c r="E12" s="29" t="s">
        <v>308</v>
      </c>
    </row>
    <row r="13" spans="1:5" ht="102">
      <c r="A13" s="30" t="s">
        <v>46</v>
      </c>
      <c r="E13" s="31" t="s">
        <v>309</v>
      </c>
    </row>
    <row r="14" spans="1:5" ht="280.5">
      <c r="A14" t="s">
        <v>48</v>
      </c>
      <c r="E14" s="29" t="s">
        <v>298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0+O9+O14+O31+O40+O53+O70+O79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310</v>
      </c>
      <c s="32">
        <f>0+I9+I14+I31+I40+I53+I70+I79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310</v>
      </c>
      <c s="5"/>
      <c s="14" t="s">
        <v>311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39</v>
      </c>
      <c s="23" t="s">
        <v>23</v>
      </c>
      <c s="23" t="s">
        <v>112</v>
      </c>
      <c s="18" t="s">
        <v>41</v>
      </c>
      <c s="24" t="s">
        <v>113</v>
      </c>
      <c s="25" t="s">
        <v>114</v>
      </c>
      <c s="26">
        <v>178.98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44</v>
      </c>
      <c r="E11" s="29" t="s">
        <v>312</v>
      </c>
    </row>
    <row r="12" spans="1:5" ht="12.75">
      <c r="A12" s="30" t="s">
        <v>46</v>
      </c>
      <c r="E12" s="31" t="s">
        <v>313</v>
      </c>
    </row>
    <row r="13" spans="1:5" ht="25.5">
      <c r="A13" t="s">
        <v>48</v>
      </c>
      <c r="E13" s="29" t="s">
        <v>117</v>
      </c>
    </row>
    <row r="14" spans="1:18" ht="12.75" customHeight="1">
      <c r="A14" s="5" t="s">
        <v>37</v>
      </c>
      <c s="5"/>
      <c s="35" t="s">
        <v>23</v>
      </c>
      <c s="5"/>
      <c s="21" t="s">
        <v>90</v>
      </c>
      <c s="5"/>
      <c s="5"/>
      <c s="5"/>
      <c s="36">
        <f>0+Q14</f>
      </c>
      <c r="O14">
        <f>0+R14</f>
      </c>
      <c r="Q14">
        <f>0+I15+I19+I23+I27</f>
      </c>
      <c>
        <f>0+O15+O19+O23+O27</f>
      </c>
    </row>
    <row r="15" spans="1:16" ht="25.5">
      <c r="A15" s="18" t="s">
        <v>39</v>
      </c>
      <c s="23" t="s">
        <v>16</v>
      </c>
      <c s="23" t="s">
        <v>314</v>
      </c>
      <c s="18" t="s">
        <v>41</v>
      </c>
      <c s="24" t="s">
        <v>315</v>
      </c>
      <c s="25" t="s">
        <v>120</v>
      </c>
      <c s="26">
        <v>80.2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25.5">
      <c r="A16" s="28" t="s">
        <v>44</v>
      </c>
      <c r="E16" s="29" t="s">
        <v>316</v>
      </c>
    </row>
    <row r="17" spans="1:5" ht="102">
      <c r="A17" s="30" t="s">
        <v>46</v>
      </c>
      <c r="E17" s="31" t="s">
        <v>317</v>
      </c>
    </row>
    <row r="18" spans="1:5" ht="318.75">
      <c r="A18" t="s">
        <v>48</v>
      </c>
      <c r="E18" s="29" t="s">
        <v>318</v>
      </c>
    </row>
    <row r="19" spans="1:16" ht="12.75">
      <c r="A19" s="18" t="s">
        <v>39</v>
      </c>
      <c s="23" t="s">
        <v>27</v>
      </c>
      <c s="23" t="s">
        <v>319</v>
      </c>
      <c s="18" t="s">
        <v>41</v>
      </c>
      <c s="24" t="s">
        <v>320</v>
      </c>
      <c s="25" t="s">
        <v>120</v>
      </c>
      <c s="26">
        <v>14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25.5">
      <c r="A20" s="28" t="s">
        <v>44</v>
      </c>
      <c r="E20" s="29" t="s">
        <v>321</v>
      </c>
    </row>
    <row r="21" spans="1:5" ht="38.25">
      <c r="A21" s="30" t="s">
        <v>46</v>
      </c>
      <c r="E21" s="31" t="s">
        <v>322</v>
      </c>
    </row>
    <row r="22" spans="1:5" ht="318.75">
      <c r="A22" t="s">
        <v>48</v>
      </c>
      <c r="E22" s="29" t="s">
        <v>318</v>
      </c>
    </row>
    <row r="23" spans="1:16" ht="12.75">
      <c r="A23" s="18" t="s">
        <v>39</v>
      </c>
      <c s="23" t="s">
        <v>29</v>
      </c>
      <c s="23" t="s">
        <v>323</v>
      </c>
      <c s="18" t="s">
        <v>41</v>
      </c>
      <c s="24" t="s">
        <v>324</v>
      </c>
      <c s="25" t="s">
        <v>120</v>
      </c>
      <c s="26">
        <v>34.6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325</v>
      </c>
    </row>
    <row r="25" spans="1:5" ht="102">
      <c r="A25" s="30" t="s">
        <v>46</v>
      </c>
      <c r="E25" s="31" t="s">
        <v>326</v>
      </c>
    </row>
    <row r="26" spans="1:5" ht="229.5">
      <c r="A26" t="s">
        <v>48</v>
      </c>
      <c r="E26" s="29" t="s">
        <v>327</v>
      </c>
    </row>
    <row r="27" spans="1:16" ht="12.75">
      <c r="A27" s="18" t="s">
        <v>39</v>
      </c>
      <c s="23" t="s">
        <v>31</v>
      </c>
      <c s="23" t="s">
        <v>328</v>
      </c>
      <c s="18" t="s">
        <v>41</v>
      </c>
      <c s="24" t="s">
        <v>329</v>
      </c>
      <c s="25" t="s">
        <v>120</v>
      </c>
      <c s="26">
        <v>8.6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330</v>
      </c>
    </row>
    <row r="29" spans="1:5" ht="102">
      <c r="A29" s="30" t="s">
        <v>46</v>
      </c>
      <c r="E29" s="31" t="s">
        <v>331</v>
      </c>
    </row>
    <row r="30" spans="1:5" ht="267.75">
      <c r="A30" t="s">
        <v>48</v>
      </c>
      <c r="E30" s="29" t="s">
        <v>332</v>
      </c>
    </row>
    <row r="31" spans="1:18" ht="12.75" customHeight="1">
      <c r="A31" s="5" t="s">
        <v>37</v>
      </c>
      <c s="5"/>
      <c s="35" t="s">
        <v>17</v>
      </c>
      <c s="5"/>
      <c s="21" t="s">
        <v>147</v>
      </c>
      <c s="5"/>
      <c s="5"/>
      <c s="5"/>
      <c s="36">
        <f>0+Q31</f>
      </c>
      <c r="O31">
        <f>0+R31</f>
      </c>
      <c r="Q31">
        <f>0+I32+I36</f>
      </c>
      <c>
        <f>0+O32+O36</f>
      </c>
    </row>
    <row r="32" spans="1:16" ht="12.75">
      <c r="A32" s="18" t="s">
        <v>39</v>
      </c>
      <c s="23" t="s">
        <v>69</v>
      </c>
      <c s="23" t="s">
        <v>333</v>
      </c>
      <c s="18" t="s">
        <v>41</v>
      </c>
      <c s="24" t="s">
        <v>334</v>
      </c>
      <c s="25" t="s">
        <v>120</v>
      </c>
      <c s="26">
        <v>38.175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44</v>
      </c>
      <c r="E33" s="29" t="s">
        <v>335</v>
      </c>
    </row>
    <row r="34" spans="1:5" ht="102">
      <c r="A34" s="30" t="s">
        <v>46</v>
      </c>
      <c r="E34" s="31" t="s">
        <v>336</v>
      </c>
    </row>
    <row r="35" spans="1:5" ht="369.75">
      <c r="A35" t="s">
        <v>48</v>
      </c>
      <c r="E35" s="29" t="s">
        <v>337</v>
      </c>
    </row>
    <row r="36" spans="1:16" ht="12.75">
      <c r="A36" s="18" t="s">
        <v>39</v>
      </c>
      <c s="23" t="s">
        <v>73</v>
      </c>
      <c s="23" t="s">
        <v>338</v>
      </c>
      <c s="18" t="s">
        <v>41</v>
      </c>
      <c s="24" t="s">
        <v>339</v>
      </c>
      <c s="25" t="s">
        <v>114</v>
      </c>
      <c s="26">
        <v>0.186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25.5">
      <c r="A37" s="28" t="s">
        <v>44</v>
      </c>
      <c r="E37" s="29" t="s">
        <v>340</v>
      </c>
    </row>
    <row r="38" spans="1:5" ht="38.25">
      <c r="A38" s="30" t="s">
        <v>46</v>
      </c>
      <c r="E38" s="31" t="s">
        <v>341</v>
      </c>
    </row>
    <row r="39" spans="1:5" ht="267.75">
      <c r="A39" t="s">
        <v>48</v>
      </c>
      <c r="E39" s="29" t="s">
        <v>342</v>
      </c>
    </row>
    <row r="40" spans="1:18" ht="12.75" customHeight="1">
      <c r="A40" s="5" t="s">
        <v>37</v>
      </c>
      <c s="5"/>
      <c s="35" t="s">
        <v>16</v>
      </c>
      <c s="5"/>
      <c s="21" t="s">
        <v>343</v>
      </c>
      <c s="5"/>
      <c s="5"/>
      <c s="5"/>
      <c s="36">
        <f>0+Q40</f>
      </c>
      <c r="O40">
        <f>0+R40</f>
      </c>
      <c r="Q40">
        <f>0+I41+I45+I49</f>
      </c>
      <c>
        <f>0+O41+O45+O49</f>
      </c>
    </row>
    <row r="41" spans="1:16" ht="12.75">
      <c r="A41" s="18" t="s">
        <v>39</v>
      </c>
      <c s="23" t="s">
        <v>36</v>
      </c>
      <c s="23" t="s">
        <v>344</v>
      </c>
      <c s="18" t="s">
        <v>41</v>
      </c>
      <c s="24" t="s">
        <v>345</v>
      </c>
      <c s="25" t="s">
        <v>120</v>
      </c>
      <c s="26">
        <v>1.5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346</v>
      </c>
    </row>
    <row r="43" spans="1:5" ht="25.5">
      <c r="A43" s="30" t="s">
        <v>46</v>
      </c>
      <c r="E43" s="31" t="s">
        <v>347</v>
      </c>
    </row>
    <row r="44" spans="1:5" ht="382.5">
      <c r="A44" t="s">
        <v>48</v>
      </c>
      <c r="E44" s="29" t="s">
        <v>348</v>
      </c>
    </row>
    <row r="45" spans="1:16" ht="12.75">
      <c r="A45" s="18" t="s">
        <v>39</v>
      </c>
      <c s="23" t="s">
        <v>159</v>
      </c>
      <c s="23" t="s">
        <v>349</v>
      </c>
      <c s="18" t="s">
        <v>41</v>
      </c>
      <c s="24" t="s">
        <v>350</v>
      </c>
      <c s="25" t="s">
        <v>114</v>
      </c>
      <c s="26">
        <v>0.45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41</v>
      </c>
    </row>
    <row r="47" spans="1:5" ht="38.25">
      <c r="A47" s="30" t="s">
        <v>46</v>
      </c>
      <c r="E47" s="31" t="s">
        <v>351</v>
      </c>
    </row>
    <row r="48" spans="1:5" ht="242.25">
      <c r="A48" t="s">
        <v>48</v>
      </c>
      <c r="E48" s="29" t="s">
        <v>352</v>
      </c>
    </row>
    <row r="49" spans="1:16" ht="12.75">
      <c r="A49" s="18" t="s">
        <v>39</v>
      </c>
      <c s="23" t="s">
        <v>165</v>
      </c>
      <c s="23" t="s">
        <v>353</v>
      </c>
      <c s="18" t="s">
        <v>41</v>
      </c>
      <c s="24" t="s">
        <v>354</v>
      </c>
      <c s="25" t="s">
        <v>120</v>
      </c>
      <c s="26">
        <v>2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355</v>
      </c>
    </row>
    <row r="51" spans="1:5" ht="25.5">
      <c r="A51" s="30" t="s">
        <v>46</v>
      </c>
      <c r="E51" s="31" t="s">
        <v>356</v>
      </c>
    </row>
    <row r="52" spans="1:5" ht="38.25">
      <c r="A52" t="s">
        <v>48</v>
      </c>
      <c r="E52" s="29" t="s">
        <v>357</v>
      </c>
    </row>
    <row r="53" spans="1:18" ht="12.75" customHeight="1">
      <c r="A53" s="5" t="s">
        <v>37</v>
      </c>
      <c s="5"/>
      <c s="35" t="s">
        <v>27</v>
      </c>
      <c s="5"/>
      <c s="21" t="s">
        <v>358</v>
      </c>
      <c s="5"/>
      <c s="5"/>
      <c s="5"/>
      <c s="36">
        <f>0+Q53</f>
      </c>
      <c r="O53">
        <f>0+R53</f>
      </c>
      <c r="Q53">
        <f>0+I54+I58+I62+I66</f>
      </c>
      <c>
        <f>0+O54+O58+O62+O66</f>
      </c>
    </row>
    <row r="54" spans="1:16" ht="12.75">
      <c r="A54" s="18" t="s">
        <v>39</v>
      </c>
      <c s="23" t="s">
        <v>177</v>
      </c>
      <c s="23" t="s">
        <v>359</v>
      </c>
      <c s="18" t="s">
        <v>41</v>
      </c>
      <c s="24" t="s">
        <v>360</v>
      </c>
      <c s="25" t="s">
        <v>120</v>
      </c>
      <c s="26">
        <v>1.35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335</v>
      </c>
    </row>
    <row r="56" spans="1:5" ht="25.5">
      <c r="A56" s="30" t="s">
        <v>46</v>
      </c>
      <c r="E56" s="31" t="s">
        <v>361</v>
      </c>
    </row>
    <row r="57" spans="1:5" ht="369.75">
      <c r="A57" t="s">
        <v>48</v>
      </c>
      <c r="E57" s="29" t="s">
        <v>362</v>
      </c>
    </row>
    <row r="58" spans="1:16" ht="12.75">
      <c r="A58" s="18" t="s">
        <v>39</v>
      </c>
      <c s="23" t="s">
        <v>182</v>
      </c>
      <c s="23" t="s">
        <v>363</v>
      </c>
      <c s="18" t="s">
        <v>41</v>
      </c>
      <c s="24" t="s">
        <v>364</v>
      </c>
      <c s="25" t="s">
        <v>120</v>
      </c>
      <c s="26">
        <v>13.4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335</v>
      </c>
    </row>
    <row r="60" spans="1:5" ht="76.5">
      <c r="A60" s="30" t="s">
        <v>46</v>
      </c>
      <c r="E60" s="31" t="s">
        <v>365</v>
      </c>
    </row>
    <row r="61" spans="1:5" ht="369.75">
      <c r="A61" t="s">
        <v>48</v>
      </c>
      <c r="E61" s="29" t="s">
        <v>362</v>
      </c>
    </row>
    <row r="62" spans="1:16" ht="12.75">
      <c r="A62" s="18" t="s">
        <v>39</v>
      </c>
      <c s="23" t="s">
        <v>188</v>
      </c>
      <c s="23" t="s">
        <v>366</v>
      </c>
      <c s="18" t="s">
        <v>41</v>
      </c>
      <c s="24" t="s">
        <v>367</v>
      </c>
      <c s="25" t="s">
        <v>120</v>
      </c>
      <c s="26">
        <v>9.48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44</v>
      </c>
      <c r="E63" s="29" t="s">
        <v>335</v>
      </c>
    </row>
    <row r="64" spans="1:5" ht="63.75">
      <c r="A64" s="30" t="s">
        <v>46</v>
      </c>
      <c r="E64" s="31" t="s">
        <v>368</v>
      </c>
    </row>
    <row r="65" spans="1:5" ht="38.25">
      <c r="A65" t="s">
        <v>48</v>
      </c>
      <c r="E65" s="29" t="s">
        <v>369</v>
      </c>
    </row>
    <row r="66" spans="1:16" ht="12.75">
      <c r="A66" s="18" t="s">
        <v>39</v>
      </c>
      <c s="23" t="s">
        <v>194</v>
      </c>
      <c s="23" t="s">
        <v>370</v>
      </c>
      <c s="18" t="s">
        <v>41</v>
      </c>
      <c s="24" t="s">
        <v>371</v>
      </c>
      <c s="25" t="s">
        <v>120</v>
      </c>
      <c s="26">
        <v>26.8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44</v>
      </c>
      <c r="E67" s="29" t="s">
        <v>346</v>
      </c>
    </row>
    <row r="68" spans="1:5" ht="76.5">
      <c r="A68" s="30" t="s">
        <v>46</v>
      </c>
      <c r="E68" s="31" t="s">
        <v>372</v>
      </c>
    </row>
    <row r="69" spans="1:5" ht="102">
      <c r="A69" t="s">
        <v>48</v>
      </c>
      <c r="E69" s="29" t="s">
        <v>373</v>
      </c>
    </row>
    <row r="70" spans="1:18" ht="12.75" customHeight="1">
      <c r="A70" s="5" t="s">
        <v>37</v>
      </c>
      <c s="5"/>
      <c s="35" t="s">
        <v>73</v>
      </c>
      <c s="5"/>
      <c s="21" t="s">
        <v>202</v>
      </c>
      <c s="5"/>
      <c s="5"/>
      <c s="5"/>
      <c s="36">
        <f>0+Q70</f>
      </c>
      <c r="O70">
        <f>0+R70</f>
      </c>
      <c r="Q70">
        <f>0+I71+I75</f>
      </c>
      <c>
        <f>0+O71+O75</f>
      </c>
    </row>
    <row r="71" spans="1:16" ht="12.75">
      <c r="A71" s="18" t="s">
        <v>39</v>
      </c>
      <c s="23" t="s">
        <v>374</v>
      </c>
      <c s="23" t="s">
        <v>375</v>
      </c>
      <c s="18" t="s">
        <v>41</v>
      </c>
      <c s="24" t="s">
        <v>376</v>
      </c>
      <c s="25" t="s">
        <v>132</v>
      </c>
      <c s="26">
        <v>59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25.5">
      <c r="A72" s="28" t="s">
        <v>44</v>
      </c>
      <c r="E72" s="29" t="s">
        <v>377</v>
      </c>
    </row>
    <row r="73" spans="1:5" ht="38.25">
      <c r="A73" s="30" t="s">
        <v>46</v>
      </c>
      <c r="E73" s="31" t="s">
        <v>378</v>
      </c>
    </row>
    <row r="74" spans="1:5" ht="255">
      <c r="A74" t="s">
        <v>48</v>
      </c>
      <c r="E74" s="29" t="s">
        <v>208</v>
      </c>
    </row>
    <row r="75" spans="1:16" ht="12.75">
      <c r="A75" s="18" t="s">
        <v>39</v>
      </c>
      <c s="23" t="s">
        <v>215</v>
      </c>
      <c s="23" t="s">
        <v>379</v>
      </c>
      <c s="18" t="s">
        <v>41</v>
      </c>
      <c s="24" t="s">
        <v>380</v>
      </c>
      <c s="25" t="s">
        <v>132</v>
      </c>
      <c s="26">
        <v>8.2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25.5">
      <c r="A76" s="28" t="s">
        <v>44</v>
      </c>
      <c r="E76" s="29" t="s">
        <v>381</v>
      </c>
    </row>
    <row r="77" spans="1:5" ht="25.5">
      <c r="A77" s="30" t="s">
        <v>46</v>
      </c>
      <c r="E77" s="31" t="s">
        <v>382</v>
      </c>
    </row>
    <row r="78" spans="1:5" ht="255">
      <c r="A78" t="s">
        <v>48</v>
      </c>
      <c r="E78" s="29" t="s">
        <v>208</v>
      </c>
    </row>
    <row r="79" spans="1:18" ht="12.75" customHeight="1">
      <c r="A79" s="5" t="s">
        <v>37</v>
      </c>
      <c s="5"/>
      <c s="35" t="s">
        <v>34</v>
      </c>
      <c s="5"/>
      <c s="21" t="s">
        <v>226</v>
      </c>
      <c s="5"/>
      <c s="5"/>
      <c s="5"/>
      <c s="36">
        <f>0+Q79</f>
      </c>
      <c r="O79">
        <f>0+R79</f>
      </c>
      <c r="Q79">
        <f>0+I80+I84+I88+I92</f>
      </c>
      <c>
        <f>0+O80+O84+O88+O92</f>
      </c>
    </row>
    <row r="80" spans="1:16" ht="12.75">
      <c r="A80" s="18" t="s">
        <v>39</v>
      </c>
      <c s="23" t="s">
        <v>383</v>
      </c>
      <c s="23" t="s">
        <v>384</v>
      </c>
      <c s="18" t="s">
        <v>41</v>
      </c>
      <c s="24" t="s">
        <v>385</v>
      </c>
      <c s="25" t="s">
        <v>132</v>
      </c>
      <c s="26">
        <v>6.5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44</v>
      </c>
      <c r="E81" s="29" t="s">
        <v>386</v>
      </c>
    </row>
    <row r="82" spans="1:5" ht="38.25">
      <c r="A82" s="30" t="s">
        <v>46</v>
      </c>
      <c r="E82" s="31" t="s">
        <v>387</v>
      </c>
    </row>
    <row r="83" spans="1:5" ht="63.75">
      <c r="A83" t="s">
        <v>48</v>
      </c>
      <c r="E83" s="29" t="s">
        <v>388</v>
      </c>
    </row>
    <row r="84" spans="1:16" ht="25.5">
      <c r="A84" s="18" t="s">
        <v>39</v>
      </c>
      <c s="23" t="s">
        <v>389</v>
      </c>
      <c s="23" t="s">
        <v>390</v>
      </c>
      <c s="18" t="s">
        <v>41</v>
      </c>
      <c s="24" t="s">
        <v>391</v>
      </c>
      <c s="25" t="s">
        <v>120</v>
      </c>
      <c s="26">
        <v>12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25.5">
      <c r="A85" s="28" t="s">
        <v>44</v>
      </c>
      <c r="E85" s="29" t="s">
        <v>392</v>
      </c>
    </row>
    <row r="86" spans="1:5" ht="76.5">
      <c r="A86" s="30" t="s">
        <v>46</v>
      </c>
      <c r="E86" s="31" t="s">
        <v>393</v>
      </c>
    </row>
    <row r="87" spans="1:5" ht="102">
      <c r="A87" t="s">
        <v>48</v>
      </c>
      <c r="E87" s="29" t="s">
        <v>394</v>
      </c>
    </row>
    <row r="88" spans="1:16" ht="12.75">
      <c r="A88" s="18" t="s">
        <v>39</v>
      </c>
      <c s="23" t="s">
        <v>395</v>
      </c>
      <c s="23" t="s">
        <v>396</v>
      </c>
      <c s="18" t="s">
        <v>41</v>
      </c>
      <c s="24" t="s">
        <v>397</v>
      </c>
      <c s="25" t="s">
        <v>132</v>
      </c>
      <c s="26">
        <v>10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25.5">
      <c r="A89" s="28" t="s">
        <v>44</v>
      </c>
      <c r="E89" s="29" t="s">
        <v>398</v>
      </c>
    </row>
    <row r="90" spans="1:5" ht="25.5">
      <c r="A90" s="30" t="s">
        <v>46</v>
      </c>
      <c r="E90" s="31" t="s">
        <v>399</v>
      </c>
    </row>
    <row r="91" spans="1:5" ht="114.75">
      <c r="A91" t="s">
        <v>48</v>
      </c>
      <c r="E91" s="29" t="s">
        <v>400</v>
      </c>
    </row>
    <row r="92" spans="1:16" ht="12.75">
      <c r="A92" s="18" t="s">
        <v>39</v>
      </c>
      <c s="23" t="s">
        <v>233</v>
      </c>
      <c s="23" t="s">
        <v>401</v>
      </c>
      <c s="18" t="s">
        <v>41</v>
      </c>
      <c s="24" t="s">
        <v>402</v>
      </c>
      <c s="25" t="s">
        <v>132</v>
      </c>
      <c s="26">
        <v>10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25.5">
      <c r="A93" s="28" t="s">
        <v>44</v>
      </c>
      <c r="E93" s="29" t="s">
        <v>398</v>
      </c>
    </row>
    <row r="94" spans="1:5" ht="25.5">
      <c r="A94" s="30" t="s">
        <v>46</v>
      </c>
      <c r="E94" s="31" t="s">
        <v>403</v>
      </c>
    </row>
    <row r="95" spans="1:5" ht="114.75">
      <c r="A95" t="s">
        <v>48</v>
      </c>
      <c r="E95" s="29" t="s">
        <v>400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404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404</v>
      </c>
      <c s="5"/>
      <c s="14" t="s">
        <v>405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34</v>
      </c>
      <c s="19"/>
      <c s="21" t="s">
        <v>226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39</v>
      </c>
      <c s="23" t="s">
        <v>23</v>
      </c>
      <c s="23" t="s">
        <v>406</v>
      </c>
      <c s="18" t="s">
        <v>41</v>
      </c>
      <c s="24" t="s">
        <v>407</v>
      </c>
      <c s="25" t="s">
        <v>76</v>
      </c>
      <c s="26">
        <v>66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408</v>
      </c>
    </row>
    <row r="12" spans="1:5" ht="63.75">
      <c r="A12" s="30" t="s">
        <v>46</v>
      </c>
      <c r="E12" s="31" t="s">
        <v>409</v>
      </c>
    </row>
    <row r="13" spans="1:5" ht="51">
      <c r="A13" t="s">
        <v>48</v>
      </c>
      <c r="E13" s="29" t="s">
        <v>410</v>
      </c>
    </row>
    <row r="14" spans="1:16" ht="25.5">
      <c r="A14" s="18" t="s">
        <v>39</v>
      </c>
      <c s="23" t="s">
        <v>17</v>
      </c>
      <c s="23" t="s">
        <v>411</v>
      </c>
      <c s="18" t="s">
        <v>41</v>
      </c>
      <c s="24" t="s">
        <v>412</v>
      </c>
      <c s="25" t="s">
        <v>76</v>
      </c>
      <c s="26">
        <v>8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38.25">
      <c r="A15" s="28" t="s">
        <v>44</v>
      </c>
      <c r="E15" s="29" t="s">
        <v>413</v>
      </c>
    </row>
    <row r="16" spans="1:5" ht="25.5">
      <c r="A16" s="30" t="s">
        <v>46</v>
      </c>
      <c r="E16" s="31" t="s">
        <v>414</v>
      </c>
    </row>
    <row r="17" spans="1:5" ht="25.5">
      <c r="A17" t="s">
        <v>48</v>
      </c>
      <c r="E17" s="29" t="s">
        <v>415</v>
      </c>
    </row>
    <row r="18" spans="1:16" ht="25.5">
      <c r="A18" s="18" t="s">
        <v>39</v>
      </c>
      <c s="23" t="s">
        <v>16</v>
      </c>
      <c s="23" t="s">
        <v>416</v>
      </c>
      <c s="18" t="s">
        <v>41</v>
      </c>
      <c s="24" t="s">
        <v>417</v>
      </c>
      <c s="25" t="s">
        <v>76</v>
      </c>
      <c s="26">
        <v>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25.5">
      <c r="A19" s="28" t="s">
        <v>44</v>
      </c>
      <c r="E19" s="29" t="s">
        <v>418</v>
      </c>
    </row>
    <row r="20" spans="1:5" ht="25.5">
      <c r="A20" s="30" t="s">
        <v>46</v>
      </c>
      <c r="E20" s="31" t="s">
        <v>414</v>
      </c>
    </row>
    <row r="21" spans="1:5" ht="51">
      <c r="A21" t="s">
        <v>48</v>
      </c>
      <c r="E21" s="29" t="s">
        <v>419</v>
      </c>
    </row>
    <row r="22" spans="1:16" ht="12.75">
      <c r="A22" s="18" t="s">
        <v>39</v>
      </c>
      <c s="23" t="s">
        <v>27</v>
      </c>
      <c s="23" t="s">
        <v>420</v>
      </c>
      <c s="18" t="s">
        <v>41</v>
      </c>
      <c s="24" t="s">
        <v>421</v>
      </c>
      <c s="25" t="s">
        <v>76</v>
      </c>
      <c s="26">
        <v>3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44</v>
      </c>
      <c r="E23" s="29" t="s">
        <v>422</v>
      </c>
    </row>
    <row r="24" spans="1:5" ht="25.5">
      <c r="A24" s="30" t="s">
        <v>46</v>
      </c>
      <c r="E24" s="31" t="s">
        <v>423</v>
      </c>
    </row>
    <row r="25" spans="1:5" ht="51">
      <c r="A25" t="s">
        <v>48</v>
      </c>
      <c r="E25" s="29" t="s">
        <v>419</v>
      </c>
    </row>
    <row r="26" spans="1:16" ht="25.5">
      <c r="A26" s="18" t="s">
        <v>39</v>
      </c>
      <c s="23" t="s">
        <v>29</v>
      </c>
      <c s="23" t="s">
        <v>424</v>
      </c>
      <c s="18" t="s">
        <v>41</v>
      </c>
      <c s="24" t="s">
        <v>425</v>
      </c>
      <c s="25" t="s">
        <v>126</v>
      </c>
      <c s="26">
        <v>364.75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408</v>
      </c>
    </row>
    <row r="28" spans="1:5" ht="25.5">
      <c r="A28" s="30" t="s">
        <v>46</v>
      </c>
      <c r="E28" s="31" t="s">
        <v>426</v>
      </c>
    </row>
    <row r="29" spans="1:5" ht="38.25">
      <c r="A29" t="s">
        <v>48</v>
      </c>
      <c r="E29" s="29" t="s">
        <v>427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430</v>
      </c>
      <c s="32">
        <f>0+I10+I15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428</v>
      </c>
      <c s="1"/>
      <c s="10" t="s">
        <v>429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109</v>
      </c>
      <c s="12" t="s">
        <v>12</v>
      </c>
      <c s="13" t="s">
        <v>430</v>
      </c>
      <c s="5"/>
      <c s="14" t="s">
        <v>431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38</v>
      </c>
      <c s="19"/>
      <c s="19"/>
      <c s="19"/>
      <c s="22">
        <f>0+Q10</f>
      </c>
      <c r="O10">
        <f>0+R10</f>
      </c>
      <c r="Q10">
        <f>0+I11</f>
      </c>
      <c>
        <f>0+O11</f>
      </c>
    </row>
    <row r="11" spans="1:16" ht="12.75">
      <c r="A11" s="18" t="s">
        <v>39</v>
      </c>
      <c s="23" t="s">
        <v>23</v>
      </c>
      <c s="23" t="s">
        <v>432</v>
      </c>
      <c s="18" t="s">
        <v>41</v>
      </c>
      <c s="24" t="s">
        <v>433</v>
      </c>
      <c s="25" t="s">
        <v>43</v>
      </c>
      <c s="26">
        <v>1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63.75">
      <c r="A12" s="28" t="s">
        <v>44</v>
      </c>
      <c r="E12" s="29" t="s">
        <v>434</v>
      </c>
    </row>
    <row r="13" spans="1:5" ht="12.75">
      <c r="A13" s="30" t="s">
        <v>46</v>
      </c>
      <c r="E13" s="31" t="s">
        <v>47</v>
      </c>
    </row>
    <row r="14" spans="1:5" ht="12.75">
      <c r="A14" t="s">
        <v>48</v>
      </c>
      <c r="E14" s="29" t="s">
        <v>87</v>
      </c>
    </row>
    <row r="15" spans="1:18" ht="12.75" customHeight="1">
      <c r="A15" s="5" t="s">
        <v>37</v>
      </c>
      <c s="5"/>
      <c s="35" t="s">
        <v>34</v>
      </c>
      <c s="5"/>
      <c s="21" t="s">
        <v>226</v>
      </c>
      <c s="5"/>
      <c s="5"/>
      <c s="5"/>
      <c s="36">
        <f>0+Q15</f>
      </c>
      <c r="O15">
        <f>0+R15</f>
      </c>
      <c r="Q15">
        <f>0+I16+I20+I24+I28+I32+I36+I40+I44+I48+I52</f>
      </c>
      <c>
        <f>0+O16+O20+O24+O28+O32+O36+O40+O44+O48+O52</f>
      </c>
    </row>
    <row r="16" spans="1:16" ht="25.5">
      <c r="A16" s="18" t="s">
        <v>39</v>
      </c>
      <c s="23" t="s">
        <v>17</v>
      </c>
      <c s="23" t="s">
        <v>435</v>
      </c>
      <c s="18" t="s">
        <v>41</v>
      </c>
      <c s="24" t="s">
        <v>436</v>
      </c>
      <c s="25" t="s">
        <v>76</v>
      </c>
      <c s="26">
        <v>29</v>
      </c>
      <c s="27">
        <v>0</v>
      </c>
      <c s="27">
        <f>ROUND(ROUND(H16,2)*ROUND(G16,3),2)</f>
      </c>
      <c r="O16">
        <f>(I16*21)/100</f>
      </c>
      <c t="s">
        <v>17</v>
      </c>
    </row>
    <row r="17" spans="1:5" ht="25.5">
      <c r="A17" s="28" t="s">
        <v>44</v>
      </c>
      <c r="E17" s="29" t="s">
        <v>437</v>
      </c>
    </row>
    <row r="18" spans="1:5" ht="51">
      <c r="A18" s="30" t="s">
        <v>46</v>
      </c>
      <c r="E18" s="31" t="s">
        <v>438</v>
      </c>
    </row>
    <row r="19" spans="1:5" ht="63.75">
      <c r="A19" t="s">
        <v>48</v>
      </c>
      <c r="E19" s="29" t="s">
        <v>439</v>
      </c>
    </row>
    <row r="20" spans="1:16" ht="12.75">
      <c r="A20" s="18" t="s">
        <v>39</v>
      </c>
      <c s="23" t="s">
        <v>16</v>
      </c>
      <c s="23" t="s">
        <v>440</v>
      </c>
      <c s="18" t="s">
        <v>41</v>
      </c>
      <c s="24" t="s">
        <v>441</v>
      </c>
      <c s="25" t="s">
        <v>76</v>
      </c>
      <c s="26">
        <v>29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12.75">
      <c r="A21" s="28" t="s">
        <v>44</v>
      </c>
      <c r="E21" s="29" t="s">
        <v>41</v>
      </c>
    </row>
    <row r="22" spans="1:5" ht="51">
      <c r="A22" s="30" t="s">
        <v>46</v>
      </c>
      <c r="E22" s="31" t="s">
        <v>438</v>
      </c>
    </row>
    <row r="23" spans="1:5" ht="25.5">
      <c r="A23" t="s">
        <v>48</v>
      </c>
      <c r="E23" s="29" t="s">
        <v>415</v>
      </c>
    </row>
    <row r="24" spans="1:16" ht="25.5">
      <c r="A24" s="18" t="s">
        <v>39</v>
      </c>
      <c s="23" t="s">
        <v>27</v>
      </c>
      <c s="23" t="s">
        <v>442</v>
      </c>
      <c s="18" t="s">
        <v>41</v>
      </c>
      <c s="24" t="s">
        <v>443</v>
      </c>
      <c s="25" t="s">
        <v>76</v>
      </c>
      <c s="26">
        <v>21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25.5">
      <c r="A25" s="28" t="s">
        <v>44</v>
      </c>
      <c r="E25" s="29" t="s">
        <v>437</v>
      </c>
    </row>
    <row r="26" spans="1:5" ht="51">
      <c r="A26" s="30" t="s">
        <v>46</v>
      </c>
      <c r="E26" s="31" t="s">
        <v>444</v>
      </c>
    </row>
    <row r="27" spans="1:5" ht="63.75">
      <c r="A27" t="s">
        <v>48</v>
      </c>
      <c r="E27" s="29" t="s">
        <v>439</v>
      </c>
    </row>
    <row r="28" spans="1:16" ht="12.75">
      <c r="A28" s="18" t="s">
        <v>39</v>
      </c>
      <c s="23" t="s">
        <v>29</v>
      </c>
      <c s="23" t="s">
        <v>445</v>
      </c>
      <c s="18" t="s">
        <v>41</v>
      </c>
      <c s="24" t="s">
        <v>446</v>
      </c>
      <c s="25" t="s">
        <v>76</v>
      </c>
      <c s="26">
        <v>21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44</v>
      </c>
      <c r="E29" s="29" t="s">
        <v>41</v>
      </c>
    </row>
    <row r="30" spans="1:5" ht="51">
      <c r="A30" s="30" t="s">
        <v>46</v>
      </c>
      <c r="E30" s="31" t="s">
        <v>444</v>
      </c>
    </row>
    <row r="31" spans="1:5" ht="25.5">
      <c r="A31" t="s">
        <v>48</v>
      </c>
      <c r="E31" s="29" t="s">
        <v>415</v>
      </c>
    </row>
    <row r="32" spans="1:16" ht="12.75">
      <c r="A32" s="18" t="s">
        <v>39</v>
      </c>
      <c s="23" t="s">
        <v>31</v>
      </c>
      <c s="23" t="s">
        <v>447</v>
      </c>
      <c s="18" t="s">
        <v>41</v>
      </c>
      <c s="24" t="s">
        <v>448</v>
      </c>
      <c s="25" t="s">
        <v>76</v>
      </c>
      <c s="26">
        <v>31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25.5">
      <c r="A33" s="28" t="s">
        <v>44</v>
      </c>
      <c r="E33" s="29" t="s">
        <v>437</v>
      </c>
    </row>
    <row r="34" spans="1:5" ht="51">
      <c r="A34" s="30" t="s">
        <v>46</v>
      </c>
      <c r="E34" s="31" t="s">
        <v>449</v>
      </c>
    </row>
    <row r="35" spans="1:5" ht="63.75">
      <c r="A35" t="s">
        <v>48</v>
      </c>
      <c r="E35" s="29" t="s">
        <v>450</v>
      </c>
    </row>
    <row r="36" spans="1:16" ht="12.75">
      <c r="A36" s="18" t="s">
        <v>39</v>
      </c>
      <c s="23" t="s">
        <v>69</v>
      </c>
      <c s="23" t="s">
        <v>451</v>
      </c>
      <c s="18" t="s">
        <v>41</v>
      </c>
      <c s="24" t="s">
        <v>452</v>
      </c>
      <c s="25" t="s">
        <v>76</v>
      </c>
      <c s="26">
        <v>31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12.75">
      <c r="A37" s="28" t="s">
        <v>44</v>
      </c>
      <c r="E37" s="29" t="s">
        <v>41</v>
      </c>
    </row>
    <row r="38" spans="1:5" ht="51">
      <c r="A38" s="30" t="s">
        <v>46</v>
      </c>
      <c r="E38" s="31" t="s">
        <v>449</v>
      </c>
    </row>
    <row r="39" spans="1:5" ht="25.5">
      <c r="A39" t="s">
        <v>48</v>
      </c>
      <c r="E39" s="29" t="s">
        <v>415</v>
      </c>
    </row>
    <row r="40" spans="1:16" ht="12.75">
      <c r="A40" s="18" t="s">
        <v>39</v>
      </c>
      <c s="23" t="s">
        <v>73</v>
      </c>
      <c s="23" t="s">
        <v>453</v>
      </c>
      <c s="18" t="s">
        <v>41</v>
      </c>
      <c s="24" t="s">
        <v>454</v>
      </c>
      <c s="25" t="s">
        <v>76</v>
      </c>
      <c s="26">
        <v>6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25.5">
      <c r="A41" s="28" t="s">
        <v>44</v>
      </c>
      <c r="E41" s="29" t="s">
        <v>437</v>
      </c>
    </row>
    <row r="42" spans="1:5" ht="51">
      <c r="A42" s="30" t="s">
        <v>46</v>
      </c>
      <c r="E42" s="31" t="s">
        <v>455</v>
      </c>
    </row>
    <row r="43" spans="1:5" ht="76.5">
      <c r="A43" t="s">
        <v>48</v>
      </c>
      <c r="E43" s="29" t="s">
        <v>456</v>
      </c>
    </row>
    <row r="44" spans="1:16" ht="12.75">
      <c r="A44" s="18" t="s">
        <v>39</v>
      </c>
      <c s="23" t="s">
        <v>34</v>
      </c>
      <c s="23" t="s">
        <v>457</v>
      </c>
      <c s="18" t="s">
        <v>41</v>
      </c>
      <c s="24" t="s">
        <v>458</v>
      </c>
      <c s="25" t="s">
        <v>76</v>
      </c>
      <c s="26">
        <v>6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44</v>
      </c>
      <c r="E45" s="29" t="s">
        <v>41</v>
      </c>
    </row>
    <row r="46" spans="1:5" ht="51">
      <c r="A46" s="30" t="s">
        <v>46</v>
      </c>
      <c r="E46" s="31" t="s">
        <v>455</v>
      </c>
    </row>
    <row r="47" spans="1:5" ht="25.5">
      <c r="A47" t="s">
        <v>48</v>
      </c>
      <c r="E47" s="29" t="s">
        <v>459</v>
      </c>
    </row>
    <row r="48" spans="1:16" ht="12.75">
      <c r="A48" s="18" t="s">
        <v>39</v>
      </c>
      <c s="23" t="s">
        <v>36</v>
      </c>
      <c s="23" t="s">
        <v>460</v>
      </c>
      <c s="18" t="s">
        <v>41</v>
      </c>
      <c s="24" t="s">
        <v>461</v>
      </c>
      <c s="25" t="s">
        <v>76</v>
      </c>
      <c s="26">
        <v>6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25.5">
      <c r="A49" s="28" t="s">
        <v>44</v>
      </c>
      <c r="E49" s="29" t="s">
        <v>437</v>
      </c>
    </row>
    <row r="50" spans="1:5" ht="51">
      <c r="A50" s="30" t="s">
        <v>46</v>
      </c>
      <c r="E50" s="31" t="s">
        <v>462</v>
      </c>
    </row>
    <row r="51" spans="1:5" ht="63.75">
      <c r="A51" t="s">
        <v>48</v>
      </c>
      <c r="E51" s="29" t="s">
        <v>463</v>
      </c>
    </row>
    <row r="52" spans="1:16" ht="12.75">
      <c r="A52" s="18" t="s">
        <v>39</v>
      </c>
      <c s="23" t="s">
        <v>159</v>
      </c>
      <c s="23" t="s">
        <v>464</v>
      </c>
      <c s="18" t="s">
        <v>41</v>
      </c>
      <c s="24" t="s">
        <v>465</v>
      </c>
      <c s="25" t="s">
        <v>76</v>
      </c>
      <c s="26">
        <v>6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44</v>
      </c>
      <c r="E53" s="29" t="s">
        <v>41</v>
      </c>
    </row>
    <row r="54" spans="1:5" ht="51">
      <c r="A54" s="30" t="s">
        <v>46</v>
      </c>
      <c r="E54" s="31" t="s">
        <v>462</v>
      </c>
    </row>
    <row r="55" spans="1:5" ht="25.5">
      <c r="A55" t="s">
        <v>48</v>
      </c>
      <c r="E55" s="29" t="s">
        <v>459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